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402" i="1"/>
  <c r="E402"/>
  <c r="D402"/>
  <c r="F401"/>
  <c r="E401"/>
  <c r="D401"/>
  <c r="F400"/>
  <c r="E400"/>
  <c r="D400"/>
  <c r="F398"/>
  <c r="E398"/>
  <c r="D398"/>
  <c r="F394"/>
  <c r="E394"/>
  <c r="F392"/>
  <c r="E392"/>
  <c r="D392"/>
  <c r="F390"/>
  <c r="E390"/>
  <c r="F384"/>
  <c r="E384"/>
  <c r="D384"/>
  <c r="F366"/>
  <c r="E366"/>
  <c r="D366"/>
  <c r="C366"/>
  <c r="F361"/>
  <c r="E361"/>
  <c r="D361"/>
  <c r="C361"/>
  <c r="F356"/>
  <c r="E356"/>
  <c r="D356"/>
  <c r="C356"/>
  <c r="F351"/>
  <c r="E351"/>
  <c r="D351"/>
  <c r="C351"/>
  <c r="F347"/>
  <c r="E347"/>
  <c r="D347"/>
  <c r="C347"/>
  <c r="F342"/>
  <c r="E342"/>
  <c r="D342"/>
  <c r="C342"/>
  <c r="F337"/>
  <c r="F372" s="1"/>
  <c r="E337"/>
  <c r="E372" s="1"/>
  <c r="D337"/>
  <c r="D372" s="1"/>
  <c r="C337"/>
  <c r="C372" s="1"/>
  <c r="F331"/>
  <c r="E331"/>
  <c r="D331"/>
  <c r="C331"/>
  <c r="F322"/>
  <c r="E322"/>
  <c r="D322"/>
  <c r="C322"/>
  <c r="F318"/>
  <c r="F404" s="1"/>
  <c r="E318"/>
  <c r="E404" s="1"/>
  <c r="D318"/>
  <c r="D404" s="1"/>
  <c r="C318"/>
  <c r="C371" s="1"/>
  <c r="F311"/>
  <c r="E311"/>
  <c r="D311"/>
  <c r="C311"/>
  <c r="F308"/>
  <c r="E308"/>
  <c r="D308"/>
  <c r="C308"/>
  <c r="D306"/>
  <c r="D303" s="1"/>
  <c r="F303"/>
  <c r="E303"/>
  <c r="C303"/>
  <c r="F298"/>
  <c r="E298"/>
  <c r="D298"/>
  <c r="C298"/>
  <c r="D297"/>
  <c r="D390" s="1"/>
  <c r="D293"/>
  <c r="D388" s="1"/>
  <c r="F292"/>
  <c r="F388" s="1"/>
  <c r="E292"/>
  <c r="E314" s="1"/>
  <c r="D292"/>
  <c r="D314" s="1"/>
  <c r="C292"/>
  <c r="C314" s="1"/>
  <c r="F285"/>
  <c r="E285"/>
  <c r="D285"/>
  <c r="C285"/>
  <c r="F280"/>
  <c r="E280"/>
  <c r="D280"/>
  <c r="C280"/>
  <c r="F271"/>
  <c r="E271"/>
  <c r="D271"/>
  <c r="C271"/>
  <c r="F267"/>
  <c r="E267"/>
  <c r="D267"/>
  <c r="C267"/>
  <c r="F263"/>
  <c r="E263"/>
  <c r="D263"/>
  <c r="C263"/>
  <c r="F257"/>
  <c r="E257"/>
  <c r="D257"/>
  <c r="C257"/>
  <c r="F229"/>
  <c r="E229"/>
  <c r="D229"/>
  <c r="C229"/>
  <c r="F225"/>
  <c r="E225"/>
  <c r="D225"/>
  <c r="C225"/>
  <c r="F203"/>
  <c r="E203"/>
  <c r="D203"/>
  <c r="C203"/>
  <c r="F186"/>
  <c r="F286" s="1"/>
  <c r="E186"/>
  <c r="E380" s="1"/>
  <c r="D186"/>
  <c r="D380" s="1"/>
  <c r="C186"/>
  <c r="C373" s="1"/>
  <c r="F180"/>
  <c r="E180"/>
  <c r="D180"/>
  <c r="C180"/>
  <c r="M175"/>
  <c r="L175"/>
  <c r="K175"/>
  <c r="J175"/>
  <c r="F175"/>
  <c r="E175"/>
  <c r="D160"/>
  <c r="D175" s="1"/>
  <c r="C160"/>
  <c r="C175" s="1"/>
  <c r="M150"/>
  <c r="L150"/>
  <c r="K150"/>
  <c r="K173" s="1"/>
  <c r="J150"/>
  <c r="F150"/>
  <c r="M184" s="1"/>
  <c r="E150"/>
  <c r="L184" s="1"/>
  <c r="D150"/>
  <c r="K184" s="1"/>
  <c r="C150"/>
  <c r="M133"/>
  <c r="L133"/>
  <c r="K133"/>
  <c r="J133"/>
  <c r="F133"/>
  <c r="E133"/>
  <c r="D133"/>
  <c r="C133"/>
  <c r="M127"/>
  <c r="L127"/>
  <c r="K127"/>
  <c r="J127"/>
  <c r="F127"/>
  <c r="E127"/>
  <c r="D127"/>
  <c r="C127"/>
  <c r="M124"/>
  <c r="L124"/>
  <c r="K124"/>
  <c r="J124"/>
  <c r="F124"/>
  <c r="E124"/>
  <c r="D124"/>
  <c r="C124"/>
  <c r="D112"/>
  <c r="D394" s="1"/>
  <c r="J88"/>
  <c r="F88"/>
  <c r="E88"/>
  <c r="D88"/>
  <c r="C88"/>
  <c r="J25"/>
  <c r="F25"/>
  <c r="E25"/>
  <c r="D25"/>
  <c r="C25"/>
  <c r="D23"/>
  <c r="M15"/>
  <c r="L15"/>
  <c r="K15"/>
  <c r="J15"/>
  <c r="F15"/>
  <c r="E15"/>
  <c r="D15"/>
  <c r="C15"/>
  <c r="M11"/>
  <c r="L11"/>
  <c r="K11"/>
  <c r="D381" s="1"/>
  <c r="J11"/>
  <c r="F11"/>
  <c r="F379" s="1"/>
  <c r="E11"/>
  <c r="E379" s="1"/>
  <c r="D11"/>
  <c r="C11"/>
  <c r="D10"/>
  <c r="M6"/>
  <c r="M174" s="1"/>
  <c r="L6"/>
  <c r="L174" s="1"/>
  <c r="K6"/>
  <c r="K174" s="1"/>
  <c r="J6"/>
  <c r="J174" s="1"/>
  <c r="F6"/>
  <c r="F287" s="1"/>
  <c r="F368" s="1"/>
  <c r="E6"/>
  <c r="D6"/>
  <c r="D374" s="1"/>
  <c r="C6"/>
  <c r="C374" s="1"/>
  <c r="F386" l="1"/>
  <c r="E370"/>
  <c r="E369"/>
  <c r="D370"/>
  <c r="D369"/>
  <c r="E374"/>
  <c r="E386"/>
  <c r="E383"/>
  <c r="E382" s="1"/>
  <c r="C370"/>
  <c r="C369"/>
  <c r="D379"/>
  <c r="C375"/>
  <c r="C376" s="1"/>
  <c r="C377" s="1"/>
  <c r="E173"/>
  <c r="E396" s="1"/>
  <c r="L173"/>
  <c r="E381" s="1"/>
  <c r="E174"/>
  <c r="E286"/>
  <c r="E287"/>
  <c r="E368" s="1"/>
  <c r="F314"/>
  <c r="F367"/>
  <c r="F371"/>
  <c r="F373"/>
  <c r="F374"/>
  <c r="E388"/>
  <c r="D173"/>
  <c r="D396" s="1"/>
  <c r="D174"/>
  <c r="D286"/>
  <c r="D287"/>
  <c r="D368" s="1"/>
  <c r="E367"/>
  <c r="E371"/>
  <c r="E373"/>
  <c r="F380"/>
  <c r="F383" s="1"/>
  <c r="F382" s="1"/>
  <c r="C173"/>
  <c r="I379" s="1"/>
  <c r="J173"/>
  <c r="I378" s="1"/>
  <c r="C174"/>
  <c r="C286"/>
  <c r="C287"/>
  <c r="C368" s="1"/>
  <c r="D367"/>
  <c r="D371"/>
  <c r="D373"/>
  <c r="F173"/>
  <c r="F396" s="1"/>
  <c r="M173"/>
  <c r="F381" s="1"/>
  <c r="F174"/>
  <c r="C367"/>
  <c r="D378" l="1"/>
  <c r="D375"/>
  <c r="D376" s="1"/>
  <c r="D377" s="1"/>
  <c r="F378"/>
  <c r="F375"/>
  <c r="F376" s="1"/>
  <c r="F377" s="1"/>
  <c r="D383"/>
  <c r="D382" s="1"/>
  <c r="D386"/>
  <c r="E378"/>
  <c r="E375"/>
  <c r="E376" s="1"/>
  <c r="E377" s="1"/>
  <c r="F370"/>
  <c r="F369"/>
  <c r="K176"/>
</calcChain>
</file>

<file path=xl/sharedStrings.xml><?xml version="1.0" encoding="utf-8"?>
<sst xmlns="http://schemas.openxmlformats.org/spreadsheetml/2006/main" count="553" uniqueCount="310">
  <si>
    <t xml:space="preserve">2027 плановый год </t>
  </si>
  <si>
    <t>ВНЕБЮДЖЕТ 2027 плановый год</t>
  </si>
  <si>
    <t xml:space="preserve">Оплата труда </t>
  </si>
  <si>
    <t>Заработная плата</t>
  </si>
  <si>
    <t>Премиальные выплаты</t>
  </si>
  <si>
    <t>Прочие выплаты</t>
  </si>
  <si>
    <t xml:space="preserve">Начисления на выплаты по оплате труда </t>
  </si>
  <si>
    <t>Услуги связи</t>
  </si>
  <si>
    <t>Интернет</t>
  </si>
  <si>
    <t>Транспортные услуги</t>
  </si>
  <si>
    <t>Коммунальные расходы</t>
  </si>
  <si>
    <t>Водоснабжение (вода)</t>
  </si>
  <si>
    <t>Водоотведение (канализация)</t>
  </si>
  <si>
    <t>Горячее водоснабжение (горячая вода)</t>
  </si>
  <si>
    <t>Тепловая энергия (ККТС)</t>
  </si>
  <si>
    <t>ГАЗ</t>
  </si>
  <si>
    <t>Электроэнергия (ТНС)</t>
  </si>
  <si>
    <t>Вывоз ЖБО</t>
  </si>
  <si>
    <t>Вывоз ТБО</t>
  </si>
  <si>
    <t>Аренда</t>
  </si>
  <si>
    <t>Расходы, услуги по содержанию имущества</t>
  </si>
  <si>
    <t xml:space="preserve">Промывка теплосетей </t>
  </si>
  <si>
    <t>Обслуживание опасных объектов (обслуживание газовых котельных)</t>
  </si>
  <si>
    <t>Техническое обслуживание помещений котельных (ККТС)</t>
  </si>
  <si>
    <t>Установка дверей на эвакуационные выходы лестничных клеток</t>
  </si>
  <si>
    <t>Установка окон</t>
  </si>
  <si>
    <t>Обследование технического состояния котлов и газоходов</t>
  </si>
  <si>
    <t>Производственный контроль</t>
  </si>
  <si>
    <t>Изготовление планов эвакуации</t>
  </si>
  <si>
    <t>Дератизация, дезинфекция (борьба с клещами)</t>
  </si>
  <si>
    <t>Обслуживание теплосчетчиков</t>
  </si>
  <si>
    <t>Расчет баланса водопотребления и водоотведения</t>
  </si>
  <si>
    <t>Расчет потребности газообразном топливе</t>
  </si>
  <si>
    <t>Обслуживание систем видеонаблюдения</t>
  </si>
  <si>
    <t>Видеонаблюдение</t>
  </si>
  <si>
    <t>Текущий ремонт</t>
  </si>
  <si>
    <t>Ремонт крыши</t>
  </si>
  <si>
    <t>Ремонтные работы в санузле</t>
  </si>
  <si>
    <t>Плата за предоставление сведений из ЕГРН</t>
  </si>
  <si>
    <t>Спил деревьев</t>
  </si>
  <si>
    <t>Штукатурка окон</t>
  </si>
  <si>
    <t>Техобслуживание АПС и пульта 01</t>
  </si>
  <si>
    <t>Замер сопротивления</t>
  </si>
  <si>
    <t>Проверка качества огнезащитной обработки чердачных помещений</t>
  </si>
  <si>
    <t>Установка и испытание пожарного гидранта</t>
  </si>
  <si>
    <t>Заправка кадтриджа</t>
  </si>
  <si>
    <t>Прочие работы, услуги</t>
  </si>
  <si>
    <t xml:space="preserve">Приобретение лицензионного оборудования </t>
  </si>
  <si>
    <t xml:space="preserve">Повышение квалификации, обучение сотрудников </t>
  </si>
  <si>
    <t>Аттестация рабочих мест (специальная оценка условий труда)</t>
  </si>
  <si>
    <t>Мед.осмотр</t>
  </si>
  <si>
    <t>Проверка АРМИС</t>
  </si>
  <si>
    <t>Проведение энергоаудита</t>
  </si>
  <si>
    <t>Проверка сметной документации</t>
  </si>
  <si>
    <t>Антивирус</t>
  </si>
  <si>
    <t>VipNet</t>
  </si>
  <si>
    <t>Утилизация ламп</t>
  </si>
  <si>
    <t>Обслуживание ФИС ФРДО</t>
  </si>
  <si>
    <t>Изготовление планов эвакуации, изготовление тех.паспорта</t>
  </si>
  <si>
    <t>Физическая охрана</t>
  </si>
  <si>
    <t xml:space="preserve">Обслуживание ДГУ </t>
  </si>
  <si>
    <t>Монтаж и настройка ПАК</t>
  </si>
  <si>
    <t xml:space="preserve">Обслуживание тревожной кнопки </t>
  </si>
  <si>
    <t>Страхование</t>
  </si>
  <si>
    <t xml:space="preserve">Страхование опасного объекта </t>
  </si>
  <si>
    <t xml:space="preserve">Авто-страхования </t>
  </si>
  <si>
    <t>Налоги, штрафы</t>
  </si>
  <si>
    <t xml:space="preserve">831 Исполнительные листы </t>
  </si>
  <si>
    <t xml:space="preserve">851 Земельный налог </t>
  </si>
  <si>
    <t>851 Налог на имущество</t>
  </si>
  <si>
    <t>853 Пени, штрафы</t>
  </si>
  <si>
    <t>Увеличение стоимости основных средств</t>
  </si>
  <si>
    <t>Приобретение мебели</t>
  </si>
  <si>
    <t>Приобретение (оснащение) пищеблока</t>
  </si>
  <si>
    <t>Приобретение дизельного генератора</t>
  </si>
  <si>
    <t>Приобретение огнетушителей</t>
  </si>
  <si>
    <t>Увеличение стоимости материальных запасов</t>
  </si>
  <si>
    <t>Стройматериалы</t>
  </si>
  <si>
    <t>Хоз.расходы</t>
  </si>
  <si>
    <t>Новогодние украшения</t>
  </si>
  <si>
    <t>Системный блок</t>
  </si>
  <si>
    <t>Огнезащитные двери</t>
  </si>
  <si>
    <t>Приобретение охранного устройства Юпитер</t>
  </si>
  <si>
    <t>Бутилированная вода</t>
  </si>
  <si>
    <t>Насос в котельной, колосники</t>
  </si>
  <si>
    <t xml:space="preserve">Знамя шахтера </t>
  </si>
  <si>
    <t>Канц.товары</t>
  </si>
  <si>
    <t>Котельно-печное топливо (уголь)</t>
  </si>
  <si>
    <t>ВСЕГО:</t>
  </si>
  <si>
    <t>В том числе: заработная плата 211+213</t>
  </si>
  <si>
    <t>БЮДЖЕТ ГОРОДА (иные цели - 612)</t>
  </si>
  <si>
    <t>Тех.надзор, авторский надзор</t>
  </si>
  <si>
    <t>Тех.обслуживание тревожной сигнализации</t>
  </si>
  <si>
    <t>Система видеонаблюдения</t>
  </si>
  <si>
    <t>Модернизация оборудования</t>
  </si>
  <si>
    <t xml:space="preserve">Физическая охрана зданий </t>
  </si>
  <si>
    <t>Обслуживание тревожной кнопки (ОВО при ОВД)</t>
  </si>
  <si>
    <t>Система контроля управления доступом</t>
  </si>
  <si>
    <t>Система "Безопасный город"</t>
  </si>
  <si>
    <t>Система звукового оповещения</t>
  </si>
  <si>
    <t>Тех.обслуживание пожарной сигнализации (обслуживание АПС)</t>
  </si>
  <si>
    <t>Тех.обслуживание пульта 01 (АПС)</t>
  </si>
  <si>
    <t>Огнезащитная обработка</t>
  </si>
  <si>
    <t>Ремонт электропроводки</t>
  </si>
  <si>
    <t>Текущий ремонт кровли</t>
  </si>
  <si>
    <t>Испытания пожарных кранов</t>
  </si>
  <si>
    <t>Установка пожарных лестниц, дверей на лестничных маршах, ограждений</t>
  </si>
  <si>
    <t>Пожарное оборудование</t>
  </si>
  <si>
    <t>Противодействие наркотикам</t>
  </si>
  <si>
    <t>Наградная продукция</t>
  </si>
  <si>
    <t>Обслуживание УУТЭ</t>
  </si>
  <si>
    <t>Ремонт оборудования котельных</t>
  </si>
  <si>
    <t>Ремонт отопления</t>
  </si>
  <si>
    <t>Ремонт столовой</t>
  </si>
  <si>
    <t>Ремонт вентиляции</t>
  </si>
  <si>
    <t>Ремонт трубы в котельной</t>
  </si>
  <si>
    <t>Ремонт проводки</t>
  </si>
  <si>
    <t>Обслуживания АПС</t>
  </si>
  <si>
    <t>Стройконтроль</t>
  </si>
  <si>
    <t>Разгроничение водного баланса</t>
  </si>
  <si>
    <t>Огнетушитель</t>
  </si>
  <si>
    <t>Монтаж системы контроля доступом на объекте</t>
  </si>
  <si>
    <t>Приобретение генератора</t>
  </si>
  <si>
    <t>Обработка территории от коронавируса</t>
  </si>
  <si>
    <t>Увеличение стоимости основных средств (компьютер)</t>
  </si>
  <si>
    <t>Увеличение стоимости основных средств (мебель)</t>
  </si>
  <si>
    <t>Спортивный зал под открытым небом "Спорт - доступный всем!"</t>
  </si>
  <si>
    <t>Приобретение инклюзивного оборудования</t>
  </si>
  <si>
    <t>3 дня листа нетрудоспособности</t>
  </si>
  <si>
    <t>Работы, услуги по содержанию имущества</t>
  </si>
  <si>
    <t>ВСЕГО ИНЫЕ ЦЕЛИ (бюджет города):</t>
  </si>
  <si>
    <t>Обслуживание программного обеспечения (ИП Пашковская, Контур)</t>
  </si>
  <si>
    <t>Медосмотр</t>
  </si>
  <si>
    <t>Проезд, проживание</t>
  </si>
  <si>
    <t>Затраты на приобретение компьютеров и принтеров</t>
  </si>
  <si>
    <t>Затраты на приобретение проекторов</t>
  </si>
  <si>
    <t>Канцтовары</t>
  </si>
  <si>
    <t>Обслуживание и ремонт</t>
  </si>
  <si>
    <t>Приобретение оборудование</t>
  </si>
  <si>
    <t>ВСЕГО БЮДЖЕТ ГОРОДА</t>
  </si>
  <si>
    <t>Всего ФОНД - 335</t>
  </si>
  <si>
    <t>Всего ФОНД - 336</t>
  </si>
  <si>
    <t>Всего ФОНД - 337</t>
  </si>
  <si>
    <t>ИТОГО НА ИНЫЕ ЦЕЛИ</t>
  </si>
  <si>
    <t xml:space="preserve">ИТОГО НА МУНИЦИПАЛЬНОЕ ЗАДАНИЕ </t>
  </si>
  <si>
    <t>ИТОГО ИНЫЕ ЦЕЛИ + МУНИЦИПАЛЬНОЕ ЗАДАНИЕ</t>
  </si>
  <si>
    <t>Итого на закупки:</t>
  </si>
  <si>
    <t>Итого на закупки с внебюджетом:</t>
  </si>
  <si>
    <t>БЮДЖЕТ ГОРОДА (муниципальное задание: 0701-5210100590-100-611)</t>
  </si>
  <si>
    <t>Оплата труда (0701-5210100590-100-611)</t>
  </si>
  <si>
    <t>Начисления на выплаты по оплате труда (0701-5210100590-100-611)</t>
  </si>
  <si>
    <t>Обслуживание оргтехники (ремонт, установка)</t>
  </si>
  <si>
    <t>Замена электросчетчика, электромонтажные работы</t>
  </si>
  <si>
    <t>Проверка узла учета воды, УУТЭ</t>
  </si>
  <si>
    <t>Тех.обслуживание СКУД (безопасность калитки - пропуска)</t>
  </si>
  <si>
    <t xml:space="preserve">Ремонт пищеблока </t>
  </si>
  <si>
    <t>Ремонт канализации</t>
  </si>
  <si>
    <t xml:space="preserve">Ремонтные работы </t>
  </si>
  <si>
    <t>Ремонт газового котла</t>
  </si>
  <si>
    <t>Ремонт оконных блоков</t>
  </si>
  <si>
    <t>Работы по установке ограждений</t>
  </si>
  <si>
    <t>Работы по ремонту теплотрассы</t>
  </si>
  <si>
    <t>Обследование дымоходов</t>
  </si>
  <si>
    <t>Аварийные работы по замене унитаза</t>
  </si>
  <si>
    <t>Эксплуатация и ТО котельной</t>
  </si>
  <si>
    <t>Замена трансформатора тока, ремонт электропроводки</t>
  </si>
  <si>
    <t>Обслуживание узла учета тепловой энергии</t>
  </si>
  <si>
    <t>Стройконтроль по окнам</t>
  </si>
  <si>
    <t>Проверка внутреннего пожарного водопровода</t>
  </si>
  <si>
    <t xml:space="preserve">Огнезащитная обработка </t>
  </si>
  <si>
    <t>Лабораторные исследования</t>
  </si>
  <si>
    <t xml:space="preserve">Техобслуживание тревожной сигнализации </t>
  </si>
  <si>
    <t>Установка оборудования, установа сплит-систем</t>
  </si>
  <si>
    <t>Подготовка котельных к отопительному сезону</t>
  </si>
  <si>
    <t>Установка противопожарных люков, дверей, лестниц</t>
  </si>
  <si>
    <t>Укладка уличной резиновой плитки</t>
  </si>
  <si>
    <t xml:space="preserve">Информационные услуги </t>
  </si>
  <si>
    <t>Подписка на информационные услуги</t>
  </si>
  <si>
    <t>Обучение 44-ФЗ</t>
  </si>
  <si>
    <t>Проведение обследования несущих конструкций</t>
  </si>
  <si>
    <t>Проверка на соответствие меню-трубования</t>
  </si>
  <si>
    <t>Услуги нотариуса</t>
  </si>
  <si>
    <t>Баланс воды</t>
  </si>
  <si>
    <t xml:space="preserve">852 Гос.пошлина </t>
  </si>
  <si>
    <t>Приобретение насоса</t>
  </si>
  <si>
    <t>Приобретение компьютеров</t>
  </si>
  <si>
    <t>Приобретение оргтехники (МФУ)</t>
  </si>
  <si>
    <t xml:space="preserve">Приобретение камер </t>
  </si>
  <si>
    <t>Приобретение водонагревателя</t>
  </si>
  <si>
    <t>Приобретение бесконтактных термометров, рециркуляторов</t>
  </si>
  <si>
    <t>Приобретение мусорного контейнера</t>
  </si>
  <si>
    <t>Приобретение видеорегистратора</t>
  </si>
  <si>
    <t>Приобретение стиральных машин, холодильника</t>
  </si>
  <si>
    <t>Приобретение газового котла</t>
  </si>
  <si>
    <t>Приобретение новогодних украшений</t>
  </si>
  <si>
    <t>Видеокамеры</t>
  </si>
  <si>
    <t>Извещатели пожарной сигнализации</t>
  </si>
  <si>
    <t>Питание дошкольников</t>
  </si>
  <si>
    <t>Мягкий инвентарь</t>
  </si>
  <si>
    <t>Контейнер для ТКО</t>
  </si>
  <si>
    <t>Замена жесткого диска на видеокамерах</t>
  </si>
  <si>
    <t>Стационарный мобильный телефон</t>
  </si>
  <si>
    <t>В том числе: заработная плата (0701-5210100590-100-611) 211+213</t>
  </si>
  <si>
    <t xml:space="preserve">Софинансирование </t>
  </si>
  <si>
    <t>ТО помещений (ККТС)</t>
  </si>
  <si>
    <t>Монтаж видеонаблюдения</t>
  </si>
  <si>
    <t>Материалы для замены оборудования на сервере видеонаблюдения</t>
  </si>
  <si>
    <t>Оборудования для перевода на обслуживания Росгвардией (ОВО при ОВД)</t>
  </si>
  <si>
    <t>Обследование дымохода</t>
  </si>
  <si>
    <t>Датчики ПС</t>
  </si>
  <si>
    <t>У0600 - Организация мероприятий злоупотреблению наркотиками (0701-5830100590-100-612, 0701-5830200590-100-612)</t>
  </si>
  <si>
    <t>Компьютерная техника и оргтехника</t>
  </si>
  <si>
    <t>У0800 - Расходы на борьбу с COVID-19 (0701-5120725000-100-612)</t>
  </si>
  <si>
    <t>Рециркуляторы</t>
  </si>
  <si>
    <t>Бесконтактные термометры</t>
  </si>
  <si>
    <t>Антисептические средства для борьбы с коронавирусом</t>
  </si>
  <si>
    <t>У1100 - Проведение мероприятий по возрождению культуры казачества (0701-5840223790-100-612)</t>
  </si>
  <si>
    <t>Приобретение казачьих костюмов</t>
  </si>
  <si>
    <t>У1300 - Софинансирование (0701-7220223350-100-612)</t>
  </si>
  <si>
    <t>Психологическая помощь</t>
  </si>
  <si>
    <t>У1500 - Софинансирование инициативного бюджетирования (0701-5211S464G-100-612, 0701-5211S464S-100-612, 0701-5211S464V-100-612)</t>
  </si>
  <si>
    <t>Реализация инициативных проектов (физические лица)</t>
  </si>
  <si>
    <t>Реализация инициативных проектов (юридические лица)</t>
  </si>
  <si>
    <t>Реализация инициативных проектов (софинансирование)</t>
  </si>
  <si>
    <t>У2200 - Резервный фонд (0701-9910071180-100-612)</t>
  </si>
  <si>
    <t>ВСЕГО БЮДЖЕТ ГОРОДА муниципальное задание 611 + иные цели 612</t>
  </si>
  <si>
    <t>ОБЛАСТНОЙ БЮДЖЕТ (Субвенции = муниципальное задание 611 + иные цели 612)</t>
  </si>
  <si>
    <t>Субвенции областной бюджет ФОНД 335 (0701-5210172460-335-611) МУНИЦИПАЛЬНОЕ ЗАДАНИЕ - 611</t>
  </si>
  <si>
    <t xml:space="preserve">Оплата труда (0701-5210172460-335-611) </t>
  </si>
  <si>
    <t>Начисления на выплаты по оплате труда (0701-5210172460-335-611)</t>
  </si>
  <si>
    <t xml:space="preserve">У1300 - Обеспечение иных расходов межбюджетных трансфертов ФОНД 336 (0701-7220223350-336-612) </t>
  </si>
  <si>
    <t>У1500 - Софинансирование инициативного бюджетирования ФОНД 336 (0701-5211S464G-336-612, 0701-5211S464S-336-612, 0701-5211S464V-336-612)</t>
  </si>
  <si>
    <t>У1800 - Резервный фонд правительства Ростовской области ФОНД 337 (0701-9910071180-337-612)</t>
  </si>
  <si>
    <t>Увеличение стоимости основных средств (настенная сплит-система)</t>
  </si>
  <si>
    <t>Увеличение стоимости основных средств (плита четырехконфорочная)</t>
  </si>
  <si>
    <t>Увеличение стоимости основных средств (жарочный шкаф)</t>
  </si>
  <si>
    <t>У1900 - Резервный фонд правительства Ростовской области ФОНД 337 (0701-9910071180-337-612)</t>
  </si>
  <si>
    <t>У2200 - Резервный фонд Правительства Ростовской области ФОНД 337 (0701-9910071180-337-612)</t>
  </si>
  <si>
    <t>У2300 - Обеспечение инженерно-техническими средствами защиты в части противопожарной безопасности ФОНД 336 (0701-52101S5270-336-612)</t>
  </si>
  <si>
    <t>У2400 - Резервный фонд правительства Ростовской области ФОНД 337 (0701-9910071180-337-612 (622))</t>
  </si>
  <si>
    <t>ВСЕГО ИНЫЕ ЦЕЛИ (областной бюджет):</t>
  </si>
  <si>
    <t>ВСЕГО ОБЛАСТНОЙ БЮДЖЕТ</t>
  </si>
  <si>
    <r>
      <t xml:space="preserve">Видеонаблюдение (У04) </t>
    </r>
    <r>
      <rPr>
        <sz val="9"/>
        <color rgb="FF0070C0"/>
        <rFont val="Times New Roman"/>
        <family val="1"/>
        <charset val="204"/>
      </rPr>
      <t>(58.4.02.00590)</t>
    </r>
  </si>
  <si>
    <r>
      <t xml:space="preserve">Техобслуживание тревожной сигнализации (У04) </t>
    </r>
    <r>
      <rPr>
        <sz val="9"/>
        <color rgb="FF0070C0"/>
        <rFont val="Times New Roman"/>
        <family val="1"/>
        <charset val="204"/>
      </rPr>
      <t>(58.4.02.00590)</t>
    </r>
  </si>
  <si>
    <r>
      <t xml:space="preserve">Техобслуживание АПС и пульта 01 </t>
    </r>
    <r>
      <rPr>
        <sz val="9"/>
        <color rgb="FFFF0000"/>
        <rFont val="Times New Roman"/>
        <family val="1"/>
        <charset val="204"/>
      </rPr>
      <t>(59.4.01.00590)</t>
    </r>
  </si>
  <si>
    <r>
      <t xml:space="preserve">Тех.обслуживание пожарной сигнализации (обслуживание АПС) </t>
    </r>
    <r>
      <rPr>
        <sz val="9"/>
        <color rgb="FFFF0000"/>
        <rFont val="Times New Roman"/>
        <family val="1"/>
        <charset val="204"/>
      </rPr>
      <t>(59.4.01.00590)</t>
    </r>
  </si>
  <si>
    <r>
      <t xml:space="preserve">Физическая охрана </t>
    </r>
    <r>
      <rPr>
        <sz val="9"/>
        <color rgb="FF0070C0"/>
        <rFont val="Times New Roman"/>
        <family val="1"/>
        <charset val="204"/>
      </rPr>
      <t>(58.4.02.00590)</t>
    </r>
  </si>
  <si>
    <r>
      <t xml:space="preserve">Обслуживание тревожной кнопки </t>
    </r>
    <r>
      <rPr>
        <sz val="9"/>
        <color rgb="FF0070C0"/>
        <rFont val="Times New Roman"/>
        <family val="1"/>
        <charset val="204"/>
      </rPr>
      <t>(58.4.02.00590)</t>
    </r>
  </si>
  <si>
    <t>У0301 - Проведение мероприятий по замене оконных и дверных блоков</t>
  </si>
  <si>
    <t>У0401 - Обеспечение антитеррористической безопасности (0701-5840200700-100-612)</t>
  </si>
  <si>
    <t>У0501 - Обеспечение противопожарной безопасности (0701-5940100700-100-612)</t>
  </si>
  <si>
    <t xml:space="preserve">Расшифровка к Плану финансово-хозяйственной деятельности </t>
  </si>
  <si>
    <t>дата:</t>
  </si>
  <si>
    <t>Работы по проектированию реконструкции системы газоснабжения</t>
  </si>
  <si>
    <t>Обслуживание 1С</t>
  </si>
  <si>
    <t>Испытания пожарных лестниц</t>
  </si>
  <si>
    <t>Испытания противопож. ограждений и кровли</t>
  </si>
  <si>
    <t>Контур</t>
  </si>
  <si>
    <t>Замена комплекта системы передачи извещений о пожаре</t>
  </si>
  <si>
    <t>Проектная документация</t>
  </si>
  <si>
    <t>У0801 - Иные цели (0701-5210100590-100-612)</t>
  </si>
  <si>
    <t>Замена пожарных кранов</t>
  </si>
  <si>
    <t>Замена ТЭНа в печи</t>
  </si>
  <si>
    <t>Противоклещеая обработка</t>
  </si>
  <si>
    <t>Ремонт пароконвектомата</t>
  </si>
  <si>
    <t>Ремонт забора</t>
  </si>
  <si>
    <t>Проверка узла теплового учёта</t>
  </si>
  <si>
    <t>Экспертиза меню</t>
  </si>
  <si>
    <t>Приобретение газового оборудования</t>
  </si>
  <si>
    <t>0000 - Капитальный ремонт образовательных организаций (0701-52201S4550-100-612/622)</t>
  </si>
  <si>
    <t>Капитальный ремонт</t>
  </si>
  <si>
    <t>4-МБ-244</t>
  </si>
  <si>
    <t>У2501 - Резервный фонд правительства Ростовской области ФОНД 337 (0701-9910071180-337-612 (622))</t>
  </si>
  <si>
    <t>У2601 - Резервный фонд правительства Ростовской области ФОНД 337 (0701-9910071180-337-612 (622))</t>
  </si>
  <si>
    <t>Холодильник</t>
  </si>
  <si>
    <t>окна</t>
  </si>
  <si>
    <t>Приобретение системного блока</t>
  </si>
  <si>
    <t>Установка котла</t>
  </si>
  <si>
    <t>ТО и ремонт оргтехники</t>
  </si>
  <si>
    <t>ТО и ремонт оборудования</t>
  </si>
  <si>
    <t>Приобретение лицензий на ПО и базы данных</t>
  </si>
  <si>
    <t>Предметы уличного освещения 58</t>
  </si>
  <si>
    <t>Приобретение ГЗДК 59пр</t>
  </si>
  <si>
    <t>Уличное освещение</t>
  </si>
  <si>
    <t>Приобретение ГЗДК</t>
  </si>
  <si>
    <t>СКЗИ КриптоПро</t>
  </si>
  <si>
    <t>Расшифровка к Плану финансово-хозяйственной деятельности ВНЕБЮДЖЕТ на 2026 финансовый год</t>
  </si>
  <si>
    <t>Остаток средств на 01.01.2026</t>
  </si>
  <si>
    <t>2026 финансовый год</t>
  </si>
  <si>
    <t xml:space="preserve">2028 плановый год </t>
  </si>
  <si>
    <t>Внебюджет Остаток средств на 01.01.2026</t>
  </si>
  <si>
    <t>ВНЕБЮДЖЕТ 2026 финансовый год</t>
  </si>
  <si>
    <t>ВНЕБЮДЖЕТ 2028 плановый год</t>
  </si>
  <si>
    <t>Ремонтные работы</t>
  </si>
  <si>
    <t>Электромонтажные работы</t>
  </si>
  <si>
    <t>Обслуживание опасных объектов</t>
  </si>
  <si>
    <t>Установка теневых навесов</t>
  </si>
  <si>
    <t>Индукционные петли</t>
  </si>
  <si>
    <t xml:space="preserve">Муниципальное бюджетное дошкольное образовательное учреждение центр развития ребенка-детский сад №27 «Дружба» города Новошахтинска </t>
  </si>
  <si>
    <t>Рекаламные услуги</t>
  </si>
  <si>
    <t>ПРОЧИЕ</t>
  </si>
  <si>
    <t>У0800 - Иные цели (0701-5210100590-100-612)</t>
  </si>
  <si>
    <t>Приобретение колосников</t>
  </si>
  <si>
    <t>У0301 - Окна</t>
  </si>
  <si>
    <t>Приобретение лицензионного оборудования (ИП Пашковская, 1С)</t>
  </si>
  <si>
    <t>июня</t>
  </si>
  <si>
    <t>Тех. обслуживание ДГУ (59.4.01.00590)</t>
  </si>
  <si>
    <t>Тех.обслуживание дизельной станции</t>
  </si>
  <si>
    <r>
      <t xml:space="preserve">Монтаж охранной сигнализации </t>
    </r>
    <r>
      <rPr>
        <sz val="9"/>
        <color rgb="FF0070C0"/>
        <rFont val="Times New Roman"/>
        <family val="1"/>
        <charset val="204"/>
      </rPr>
      <t>(58.4.02.00590)</t>
    </r>
  </si>
  <si>
    <t>Материалы для обслуживания дизельной станции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</si>
</sst>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rgb="FF0070C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theme="4" tint="-0.249977111117893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left" vertical="center"/>
    </xf>
    <xf numFmtId="4" fontId="10" fillId="4" borderId="1" xfId="0" applyNumberFormat="1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3" fillId="4" borderId="0" xfId="0" applyFont="1" applyFill="1"/>
    <xf numFmtId="4" fontId="8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13" fillId="0" borderId="0" xfId="0" applyNumberFormat="1" applyFont="1"/>
    <xf numFmtId="0" fontId="13" fillId="0" borderId="0" xfId="0" applyFont="1"/>
    <xf numFmtId="0" fontId="3" fillId="0" borderId="0" xfId="0" applyFont="1" applyAlignment="1">
      <alignment horizontal="right"/>
    </xf>
    <xf numFmtId="4" fontId="14" fillId="0" borderId="1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 wrapText="1"/>
    </xf>
    <xf numFmtId="4" fontId="3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N408"/>
  <sheetViews>
    <sheetView tabSelected="1" workbookViewId="0">
      <selection sqref="A1:XFD1048576"/>
    </sheetView>
  </sheetViews>
  <sheetFormatPr defaultColWidth="8.85546875" defaultRowHeight="12"/>
  <cols>
    <col min="1" max="1" width="3.5703125" style="12" bestFit="1" customWidth="1"/>
    <col min="2" max="2" width="64.7109375" style="12" customWidth="1"/>
    <col min="3" max="3" width="8.5703125" style="12" bestFit="1" customWidth="1"/>
    <col min="4" max="4" width="11.85546875" style="12" customWidth="1"/>
    <col min="5" max="5" width="11.7109375" style="12" customWidth="1"/>
    <col min="6" max="6" width="13.28515625" style="12" customWidth="1"/>
    <col min="7" max="8" width="3.42578125" style="12" bestFit="1" customWidth="1"/>
    <col min="9" max="9" width="54.140625" style="12" customWidth="1"/>
    <col min="10" max="10" width="8.85546875" style="12" customWidth="1"/>
    <col min="11" max="12" width="11.28515625" style="12" customWidth="1"/>
    <col min="13" max="13" width="12" style="12" customWidth="1"/>
    <col min="14" max="16384" width="8.85546875" style="12"/>
  </cols>
  <sheetData>
    <row r="2" spans="1:13" s="1" customFormat="1" ht="12" customHeight="1">
      <c r="A2" s="36"/>
      <c r="B2" s="37" t="s">
        <v>251</v>
      </c>
      <c r="C2" s="37" t="s">
        <v>252</v>
      </c>
      <c r="D2" s="37">
        <v>8</v>
      </c>
      <c r="E2" s="37" t="s">
        <v>305</v>
      </c>
      <c r="F2" s="64">
        <v>2026</v>
      </c>
      <c r="H2" s="63" t="s">
        <v>286</v>
      </c>
      <c r="I2" s="61"/>
      <c r="J2" s="61"/>
      <c r="K2" s="61"/>
      <c r="L2" s="61"/>
      <c r="M2" s="62"/>
    </row>
    <row r="3" spans="1:13" s="1" customFormat="1" ht="78.75" customHeight="1">
      <c r="A3" s="73" t="s">
        <v>298</v>
      </c>
      <c r="B3" s="74"/>
      <c r="C3" s="2" t="s">
        <v>287</v>
      </c>
      <c r="D3" s="3" t="s">
        <v>288</v>
      </c>
      <c r="E3" s="3" t="s">
        <v>0</v>
      </c>
      <c r="F3" s="3" t="s">
        <v>289</v>
      </c>
      <c r="H3" s="46"/>
      <c r="I3" s="46" t="s">
        <v>298</v>
      </c>
      <c r="J3" s="4" t="s">
        <v>290</v>
      </c>
      <c r="K3" s="5" t="s">
        <v>291</v>
      </c>
      <c r="L3" s="5" t="s">
        <v>1</v>
      </c>
      <c r="M3" s="5" t="s">
        <v>292</v>
      </c>
    </row>
    <row r="4" spans="1:13">
      <c r="A4" s="75" t="s">
        <v>148</v>
      </c>
      <c r="B4" s="76"/>
      <c r="C4" s="76"/>
      <c r="D4" s="76"/>
      <c r="E4" s="76"/>
      <c r="F4" s="77"/>
      <c r="H4" s="50"/>
      <c r="I4" s="51"/>
      <c r="J4" s="6">
        <v>130</v>
      </c>
      <c r="K4" s="7">
        <v>2268000</v>
      </c>
      <c r="L4" s="7">
        <v>2268000</v>
      </c>
      <c r="M4" s="7">
        <v>2268000</v>
      </c>
    </row>
    <row r="5" spans="1:13">
      <c r="A5" s="47"/>
      <c r="B5" s="48"/>
      <c r="C5" s="48"/>
      <c r="D5" s="48"/>
      <c r="E5" s="48"/>
      <c r="F5" s="49"/>
      <c r="H5" s="52"/>
      <c r="I5" s="53"/>
      <c r="J5" s="6">
        <v>150</v>
      </c>
      <c r="K5" s="7">
        <v>55000</v>
      </c>
      <c r="L5" s="7">
        <v>55000</v>
      </c>
      <c r="M5" s="7">
        <v>55000</v>
      </c>
    </row>
    <row r="6" spans="1:13">
      <c r="A6" s="8">
        <v>211</v>
      </c>
      <c r="B6" s="9" t="s">
        <v>149</v>
      </c>
      <c r="C6" s="10">
        <f>SUM(C7:C8)</f>
        <v>6588.96</v>
      </c>
      <c r="D6" s="11">
        <f>SUM(D7:D8)</f>
        <v>2158200</v>
      </c>
      <c r="E6" s="11">
        <f>SUM(E7:E8)</f>
        <v>2932400</v>
      </c>
      <c r="F6" s="11">
        <f>SUM(F7:F8)</f>
        <v>3542900</v>
      </c>
      <c r="H6" s="8">
        <v>211</v>
      </c>
      <c r="I6" s="9" t="s">
        <v>2</v>
      </c>
      <c r="J6" s="10">
        <f>SUM(J7:J8)</f>
        <v>0</v>
      </c>
      <c r="K6" s="11">
        <f>SUM(K7:K8)</f>
        <v>146640</v>
      </c>
      <c r="L6" s="11">
        <f>SUM(L7:L8)</f>
        <v>146640</v>
      </c>
      <c r="M6" s="11">
        <f>SUM(M7:M8)</f>
        <v>146640</v>
      </c>
    </row>
    <row r="7" spans="1:13">
      <c r="A7" s="13"/>
      <c r="B7" s="14" t="s">
        <v>3</v>
      </c>
      <c r="C7" s="15">
        <v>6588.96</v>
      </c>
      <c r="D7" s="16">
        <v>2158200</v>
      </c>
      <c r="E7" s="16">
        <v>2932400</v>
      </c>
      <c r="F7" s="16">
        <v>3542900</v>
      </c>
      <c r="H7" s="13"/>
      <c r="I7" s="14" t="s">
        <v>3</v>
      </c>
      <c r="J7" s="15"/>
      <c r="K7" s="16">
        <v>146640</v>
      </c>
      <c r="L7" s="16">
        <v>146640</v>
      </c>
      <c r="M7" s="16">
        <v>146640</v>
      </c>
    </row>
    <row r="8" spans="1:13">
      <c r="A8" s="13"/>
      <c r="B8" s="14" t="s">
        <v>4</v>
      </c>
      <c r="C8" s="15"/>
      <c r="D8" s="16"/>
      <c r="E8" s="16"/>
      <c r="F8" s="16"/>
      <c r="H8" s="13"/>
      <c r="I8" s="14" t="s">
        <v>4</v>
      </c>
      <c r="J8" s="15"/>
      <c r="K8" s="16"/>
      <c r="L8" s="16"/>
      <c r="M8" s="16"/>
    </row>
    <row r="9" spans="1:13">
      <c r="A9" s="8">
        <v>212</v>
      </c>
      <c r="B9" s="9" t="s">
        <v>5</v>
      </c>
      <c r="C9" s="10">
        <v>0</v>
      </c>
      <c r="D9" s="11">
        <v>0</v>
      </c>
      <c r="E9" s="11">
        <v>0</v>
      </c>
      <c r="F9" s="11">
        <v>0</v>
      </c>
      <c r="H9" s="8">
        <v>212</v>
      </c>
      <c r="I9" s="9" t="s">
        <v>5</v>
      </c>
      <c r="J9" s="10">
        <v>0</v>
      </c>
      <c r="K9" s="11">
        <v>0</v>
      </c>
      <c r="L9" s="11">
        <v>0</v>
      </c>
      <c r="M9" s="11">
        <v>0</v>
      </c>
    </row>
    <row r="10" spans="1:13">
      <c r="A10" s="8">
        <v>213</v>
      </c>
      <c r="B10" s="34" t="s">
        <v>150</v>
      </c>
      <c r="C10" s="10">
        <v>0</v>
      </c>
      <c r="D10" s="11">
        <f>651800-3501.51</f>
        <v>648298.49</v>
      </c>
      <c r="E10" s="11">
        <v>885600</v>
      </c>
      <c r="F10" s="11">
        <v>1070000</v>
      </c>
      <c r="H10" s="8">
        <v>213</v>
      </c>
      <c r="I10" s="9" t="s">
        <v>6</v>
      </c>
      <c r="J10" s="10">
        <v>0</v>
      </c>
      <c r="K10" s="11">
        <v>44285</v>
      </c>
      <c r="L10" s="11">
        <v>44285</v>
      </c>
      <c r="M10" s="11">
        <v>44285</v>
      </c>
    </row>
    <row r="11" spans="1:13">
      <c r="A11" s="8">
        <v>221</v>
      </c>
      <c r="B11" s="9" t="s">
        <v>7</v>
      </c>
      <c r="C11" s="10">
        <f>SUM(C12:C13)</f>
        <v>0</v>
      </c>
      <c r="D11" s="11">
        <f>SUM(D12:D13)</f>
        <v>38000</v>
      </c>
      <c r="E11" s="11">
        <f>SUM(E12:E13)</f>
        <v>38000</v>
      </c>
      <c r="F11" s="11">
        <f>SUM(F12:F13)</f>
        <v>38000</v>
      </c>
      <c r="H11" s="8">
        <v>221</v>
      </c>
      <c r="I11" s="9" t="s">
        <v>7</v>
      </c>
      <c r="J11" s="10">
        <f>SUM(J12:J13)</f>
        <v>0</v>
      </c>
      <c r="K11" s="11">
        <f>SUM(K12:K13)</f>
        <v>0</v>
      </c>
      <c r="L11" s="11">
        <f>SUM(L12:L13)</f>
        <v>0</v>
      </c>
      <c r="M11" s="11">
        <f>SUM(M12:M13)</f>
        <v>0</v>
      </c>
    </row>
    <row r="12" spans="1:13">
      <c r="A12" s="13"/>
      <c r="B12" s="14" t="s">
        <v>8</v>
      </c>
      <c r="C12" s="15"/>
      <c r="D12" s="17">
        <v>23000</v>
      </c>
      <c r="E12" s="17">
        <v>23000</v>
      </c>
      <c r="F12" s="17">
        <v>23000</v>
      </c>
      <c r="H12" s="13"/>
      <c r="I12" s="14" t="s">
        <v>8</v>
      </c>
      <c r="J12" s="15"/>
      <c r="K12" s="17"/>
      <c r="L12" s="17"/>
      <c r="M12" s="17"/>
    </row>
    <row r="13" spans="1:13">
      <c r="A13" s="13"/>
      <c r="B13" s="14" t="s">
        <v>7</v>
      </c>
      <c r="C13" s="15"/>
      <c r="D13" s="17">
        <v>15000</v>
      </c>
      <c r="E13" s="17">
        <v>15000</v>
      </c>
      <c r="F13" s="17">
        <v>15000</v>
      </c>
      <c r="H13" s="13"/>
      <c r="I13" s="14" t="s">
        <v>7</v>
      </c>
      <c r="J13" s="15"/>
      <c r="K13" s="17"/>
      <c r="L13" s="17"/>
      <c r="M13" s="17"/>
    </row>
    <row r="14" spans="1:13">
      <c r="A14" s="8">
        <v>222</v>
      </c>
      <c r="B14" s="9" t="s">
        <v>9</v>
      </c>
      <c r="C14" s="10">
        <v>0</v>
      </c>
      <c r="D14" s="11">
        <v>0</v>
      </c>
      <c r="E14" s="11">
        <v>0</v>
      </c>
      <c r="F14" s="11">
        <v>0</v>
      </c>
      <c r="H14" s="8">
        <v>222</v>
      </c>
      <c r="I14" s="9" t="s">
        <v>9</v>
      </c>
      <c r="J14" s="41">
        <v>0</v>
      </c>
      <c r="K14" s="11">
        <v>0</v>
      </c>
      <c r="L14" s="11">
        <v>0</v>
      </c>
      <c r="M14" s="11">
        <v>0</v>
      </c>
    </row>
    <row r="15" spans="1:13">
      <c r="A15" s="8">
        <v>223</v>
      </c>
      <c r="B15" s="9" t="s">
        <v>10</v>
      </c>
      <c r="C15" s="10">
        <f>SUM(C16:C23)</f>
        <v>0</v>
      </c>
      <c r="D15" s="11">
        <f>SUM(D16:D23)</f>
        <v>1320276.02</v>
      </c>
      <c r="E15" s="11">
        <f>SUM(E16:E23)</f>
        <v>1303500</v>
      </c>
      <c r="F15" s="11">
        <f>SUM(F16:F23)</f>
        <v>1303500</v>
      </c>
      <c r="H15" s="8">
        <v>223</v>
      </c>
      <c r="I15" s="9" t="s">
        <v>10</v>
      </c>
      <c r="J15" s="10">
        <f>SUM(J16:J23)</f>
        <v>0</v>
      </c>
      <c r="K15" s="11">
        <f>SUM(K16:K23)</f>
        <v>0</v>
      </c>
      <c r="L15" s="11">
        <f>SUM(L16:L23)</f>
        <v>0</v>
      </c>
      <c r="M15" s="11">
        <f>SUM(M16:M23)</f>
        <v>0</v>
      </c>
    </row>
    <row r="16" spans="1:13">
      <c r="A16" s="13"/>
      <c r="B16" s="14" t="s">
        <v>11</v>
      </c>
      <c r="C16" s="35"/>
      <c r="D16" s="17">
        <v>87200</v>
      </c>
      <c r="E16" s="17">
        <v>87200</v>
      </c>
      <c r="F16" s="17">
        <v>87200</v>
      </c>
      <c r="H16" s="13"/>
      <c r="I16" s="14" t="s">
        <v>11</v>
      </c>
      <c r="J16" s="10"/>
      <c r="K16" s="17"/>
      <c r="L16" s="17"/>
      <c r="M16" s="17"/>
    </row>
    <row r="17" spans="1:13">
      <c r="A17" s="13"/>
      <c r="B17" s="14" t="s">
        <v>12</v>
      </c>
      <c r="C17" s="35"/>
      <c r="D17" s="17">
        <v>113600</v>
      </c>
      <c r="E17" s="17">
        <v>113600</v>
      </c>
      <c r="F17" s="17">
        <v>113600</v>
      </c>
      <c r="H17" s="13"/>
      <c r="I17" s="14" t="s">
        <v>12</v>
      </c>
      <c r="J17" s="10"/>
      <c r="K17" s="17"/>
      <c r="L17" s="17"/>
      <c r="M17" s="17"/>
    </row>
    <row r="18" spans="1:13">
      <c r="A18" s="13"/>
      <c r="B18" s="14" t="s">
        <v>13</v>
      </c>
      <c r="C18" s="35"/>
      <c r="D18" s="17"/>
      <c r="E18" s="17"/>
      <c r="F18" s="17"/>
      <c r="H18" s="13"/>
      <c r="I18" s="14" t="s">
        <v>13</v>
      </c>
      <c r="J18" s="10"/>
      <c r="K18" s="17"/>
      <c r="L18" s="17"/>
      <c r="M18" s="17"/>
    </row>
    <row r="19" spans="1:13">
      <c r="A19" s="13"/>
      <c r="B19" s="14" t="s">
        <v>14</v>
      </c>
      <c r="C19" s="15"/>
      <c r="D19" s="17"/>
      <c r="E19" s="17"/>
      <c r="F19" s="17"/>
      <c r="H19" s="13"/>
      <c r="I19" s="14" t="s">
        <v>14</v>
      </c>
      <c r="J19" s="15"/>
      <c r="K19" s="17"/>
      <c r="L19" s="17"/>
      <c r="M19" s="17"/>
    </row>
    <row r="20" spans="1:13">
      <c r="A20" s="13"/>
      <c r="B20" s="14" t="s">
        <v>15</v>
      </c>
      <c r="C20" s="15"/>
      <c r="D20" s="17">
        <v>430400</v>
      </c>
      <c r="E20" s="17">
        <v>430400</v>
      </c>
      <c r="F20" s="17">
        <v>430400</v>
      </c>
      <c r="H20" s="13"/>
      <c r="I20" s="14" t="s">
        <v>15</v>
      </c>
      <c r="J20" s="15"/>
      <c r="K20" s="17"/>
      <c r="L20" s="17"/>
      <c r="M20" s="17"/>
    </row>
    <row r="21" spans="1:13">
      <c r="A21" s="13"/>
      <c r="B21" s="14" t="s">
        <v>16</v>
      </c>
      <c r="C21" s="15"/>
      <c r="D21" s="17">
        <v>642300</v>
      </c>
      <c r="E21" s="17">
        <v>642300</v>
      </c>
      <c r="F21" s="17">
        <v>642300</v>
      </c>
      <c r="H21" s="13"/>
      <c r="I21" s="14" t="s">
        <v>16</v>
      </c>
      <c r="J21" s="15"/>
      <c r="K21" s="17"/>
      <c r="L21" s="17"/>
      <c r="M21" s="17"/>
    </row>
    <row r="22" spans="1:13">
      <c r="A22" s="13"/>
      <c r="B22" s="14" t="s">
        <v>17</v>
      </c>
      <c r="C22" s="15"/>
      <c r="D22" s="17"/>
      <c r="E22" s="17"/>
      <c r="F22" s="17"/>
      <c r="H22" s="13"/>
      <c r="I22" s="14" t="s">
        <v>17</v>
      </c>
      <c r="J22" s="15"/>
      <c r="K22" s="17"/>
      <c r="L22" s="17"/>
      <c r="M22" s="17"/>
    </row>
    <row r="23" spans="1:13">
      <c r="A23" s="13"/>
      <c r="B23" s="14" t="s">
        <v>18</v>
      </c>
      <c r="C23" s="15"/>
      <c r="D23" s="17">
        <f>30000+16776.02</f>
        <v>46776.020000000004</v>
      </c>
      <c r="E23" s="17">
        <v>30000</v>
      </c>
      <c r="F23" s="17">
        <v>30000</v>
      </c>
      <c r="H23" s="13"/>
      <c r="I23" s="14" t="s">
        <v>18</v>
      </c>
      <c r="J23" s="15"/>
      <c r="K23" s="17"/>
      <c r="L23" s="17"/>
      <c r="M23" s="17"/>
    </row>
    <row r="24" spans="1:13">
      <c r="A24" s="18">
        <v>224</v>
      </c>
      <c r="B24" s="19" t="s">
        <v>19</v>
      </c>
      <c r="C24" s="10">
        <v>0</v>
      </c>
      <c r="D24" s="20">
        <v>0</v>
      </c>
      <c r="E24" s="20">
        <v>0</v>
      </c>
      <c r="F24" s="20">
        <v>0</v>
      </c>
      <c r="H24" s="18">
        <v>224</v>
      </c>
      <c r="I24" s="19" t="s">
        <v>19</v>
      </c>
      <c r="J24" s="10">
        <v>0</v>
      </c>
      <c r="K24" s="11">
        <v>0</v>
      </c>
      <c r="L24" s="11">
        <v>0</v>
      </c>
      <c r="M24" s="11">
        <v>0</v>
      </c>
    </row>
    <row r="25" spans="1:13">
      <c r="A25" s="8">
        <v>225</v>
      </c>
      <c r="B25" s="9" t="s">
        <v>20</v>
      </c>
      <c r="C25" s="10">
        <f>SUM(C26:C86)</f>
        <v>0</v>
      </c>
      <c r="D25" s="11">
        <f>SUM(D26:D86)</f>
        <v>274800</v>
      </c>
      <c r="E25" s="11">
        <f>SUM(E26:E86)</f>
        <v>0</v>
      </c>
      <c r="F25" s="11">
        <f>SUM(F26:F86)</f>
        <v>0</v>
      </c>
      <c r="H25" s="8">
        <v>225</v>
      </c>
      <c r="I25" s="9" t="s">
        <v>20</v>
      </c>
      <c r="J25" s="10">
        <f>SUM(J26:J86)</f>
        <v>0</v>
      </c>
      <c r="K25" s="11">
        <v>0</v>
      </c>
      <c r="L25" s="11">
        <v>0</v>
      </c>
      <c r="M25" s="11">
        <v>0</v>
      </c>
    </row>
    <row r="26" spans="1:13">
      <c r="A26" s="13"/>
      <c r="B26" s="14" t="s">
        <v>151</v>
      </c>
      <c r="C26" s="35"/>
      <c r="D26" s="17"/>
      <c r="E26" s="17"/>
      <c r="F26" s="17"/>
      <c r="H26" s="13"/>
      <c r="I26" s="14" t="s">
        <v>151</v>
      </c>
      <c r="J26" s="10"/>
      <c r="K26" s="17"/>
      <c r="L26" s="17"/>
      <c r="M26" s="17"/>
    </row>
    <row r="27" spans="1:13">
      <c r="A27" s="13"/>
      <c r="B27" s="14" t="s">
        <v>262</v>
      </c>
      <c r="C27" s="35"/>
      <c r="D27" s="17"/>
      <c r="E27" s="17"/>
      <c r="F27" s="17"/>
      <c r="H27" s="13"/>
      <c r="I27" s="14" t="s">
        <v>262</v>
      </c>
      <c r="J27" s="10"/>
      <c r="K27" s="17"/>
      <c r="L27" s="17"/>
      <c r="M27" s="17"/>
    </row>
    <row r="28" spans="1:13">
      <c r="A28" s="13"/>
      <c r="B28" s="14" t="s">
        <v>261</v>
      </c>
      <c r="C28" s="35"/>
      <c r="D28" s="17"/>
      <c r="E28" s="17"/>
      <c r="F28" s="17"/>
      <c r="H28" s="13"/>
      <c r="I28" s="14" t="s">
        <v>261</v>
      </c>
      <c r="J28" s="10"/>
      <c r="K28" s="17"/>
      <c r="L28" s="17"/>
      <c r="M28" s="17"/>
    </row>
    <row r="29" spans="1:13">
      <c r="A29" s="13"/>
      <c r="B29" s="14" t="s">
        <v>21</v>
      </c>
      <c r="C29" s="15"/>
      <c r="D29" s="17"/>
      <c r="E29" s="17"/>
      <c r="F29" s="17"/>
      <c r="H29" s="13"/>
      <c r="I29" s="14" t="s">
        <v>21</v>
      </c>
      <c r="J29" s="15"/>
      <c r="K29" s="17"/>
      <c r="L29" s="17"/>
      <c r="M29" s="17"/>
    </row>
    <row r="30" spans="1:13">
      <c r="A30" s="13"/>
      <c r="B30" s="14" t="s">
        <v>22</v>
      </c>
      <c r="C30" s="15"/>
      <c r="D30" s="17">
        <v>117600</v>
      </c>
      <c r="E30" s="17"/>
      <c r="F30" s="17"/>
      <c r="H30" s="13"/>
      <c r="I30" s="14" t="s">
        <v>22</v>
      </c>
      <c r="J30" s="15"/>
      <c r="K30" s="17"/>
      <c r="L30" s="17"/>
      <c r="M30" s="17"/>
    </row>
    <row r="31" spans="1:13">
      <c r="A31" s="13"/>
      <c r="B31" s="14" t="s">
        <v>23</v>
      </c>
      <c r="C31" s="15"/>
      <c r="D31" s="17"/>
      <c r="E31" s="17"/>
      <c r="F31" s="17"/>
      <c r="H31" s="13"/>
      <c r="I31" s="14" t="s">
        <v>23</v>
      </c>
      <c r="J31" s="15"/>
      <c r="K31" s="17"/>
      <c r="L31" s="17"/>
      <c r="M31" s="17"/>
    </row>
    <row r="32" spans="1:13">
      <c r="A32" s="13"/>
      <c r="B32" s="14" t="s">
        <v>173</v>
      </c>
      <c r="C32" s="15"/>
      <c r="D32" s="17"/>
      <c r="E32" s="17"/>
      <c r="F32" s="17"/>
      <c r="H32" s="13"/>
      <c r="I32" s="14" t="s">
        <v>173</v>
      </c>
      <c r="J32" s="15"/>
      <c r="K32" s="17"/>
      <c r="L32" s="17"/>
      <c r="M32" s="17"/>
    </row>
    <row r="33" spans="1:13">
      <c r="A33" s="13"/>
      <c r="B33" s="14" t="s">
        <v>152</v>
      </c>
      <c r="C33" s="15"/>
      <c r="D33" s="17"/>
      <c r="E33" s="17"/>
      <c r="F33" s="17"/>
      <c r="H33" s="13"/>
      <c r="I33" s="14" t="s">
        <v>152</v>
      </c>
      <c r="J33" s="15"/>
      <c r="K33" s="17"/>
      <c r="L33" s="17"/>
      <c r="M33" s="17"/>
    </row>
    <row r="34" spans="1:13">
      <c r="A34" s="13"/>
      <c r="B34" s="14" t="s">
        <v>24</v>
      </c>
      <c r="C34" s="15"/>
      <c r="D34" s="17"/>
      <c r="E34" s="17"/>
      <c r="F34" s="17"/>
      <c r="H34" s="13"/>
      <c r="I34" s="14" t="s">
        <v>24</v>
      </c>
      <c r="J34" s="15"/>
      <c r="K34" s="17"/>
      <c r="L34" s="17"/>
      <c r="M34" s="17"/>
    </row>
    <row r="35" spans="1:13">
      <c r="A35" s="13"/>
      <c r="B35" s="14" t="s">
        <v>25</v>
      </c>
      <c r="C35" s="35"/>
      <c r="D35" s="17"/>
      <c r="E35" s="17"/>
      <c r="F35" s="17"/>
      <c r="H35" s="13"/>
      <c r="I35" s="14" t="s">
        <v>25</v>
      </c>
      <c r="J35" s="10"/>
      <c r="K35" s="17"/>
      <c r="L35" s="17"/>
      <c r="M35" s="17"/>
    </row>
    <row r="36" spans="1:13">
      <c r="A36" s="13"/>
      <c r="B36" s="14" t="s">
        <v>26</v>
      </c>
      <c r="C36" s="15"/>
      <c r="D36" s="17"/>
      <c r="E36" s="17"/>
      <c r="F36" s="17"/>
      <c r="H36" s="13"/>
      <c r="I36" s="14" t="s">
        <v>26</v>
      </c>
      <c r="J36" s="15"/>
      <c r="K36" s="17"/>
      <c r="L36" s="17"/>
      <c r="M36" s="17"/>
    </row>
    <row r="37" spans="1:13">
      <c r="A37" s="13"/>
      <c r="B37" s="14" t="s">
        <v>27</v>
      </c>
      <c r="C37" s="15"/>
      <c r="D37" s="17"/>
      <c r="E37" s="17"/>
      <c r="F37" s="17"/>
      <c r="H37" s="13"/>
      <c r="I37" s="14" t="s">
        <v>27</v>
      </c>
      <c r="J37" s="15"/>
      <c r="K37" s="17"/>
      <c r="L37" s="17"/>
      <c r="M37" s="17"/>
    </row>
    <row r="38" spans="1:13">
      <c r="A38" s="13"/>
      <c r="B38" s="14" t="s">
        <v>28</v>
      </c>
      <c r="C38" s="35"/>
      <c r="D38" s="17"/>
      <c r="E38" s="17"/>
      <c r="F38" s="17"/>
      <c r="H38" s="13"/>
      <c r="I38" s="14" t="s">
        <v>28</v>
      </c>
      <c r="J38" s="10"/>
      <c r="K38" s="17"/>
      <c r="L38" s="17"/>
      <c r="M38" s="17"/>
    </row>
    <row r="39" spans="1:13">
      <c r="A39" s="13"/>
      <c r="B39" s="14" t="s">
        <v>153</v>
      </c>
      <c r="C39" s="35"/>
      <c r="D39" s="17"/>
      <c r="E39" s="17"/>
      <c r="F39" s="17"/>
      <c r="H39" s="13"/>
      <c r="I39" s="14" t="s">
        <v>153</v>
      </c>
      <c r="J39" s="10"/>
      <c r="K39" s="17"/>
      <c r="L39" s="17"/>
      <c r="M39" s="17"/>
    </row>
    <row r="40" spans="1:13">
      <c r="A40" s="13"/>
      <c r="B40" s="14" t="s">
        <v>29</v>
      </c>
      <c r="C40" s="35"/>
      <c r="D40" s="17">
        <v>19300</v>
      </c>
      <c r="E40" s="17"/>
      <c r="F40" s="17"/>
      <c r="H40" s="13"/>
      <c r="I40" s="14" t="s">
        <v>29</v>
      </c>
      <c r="J40" s="10"/>
      <c r="K40" s="17"/>
      <c r="L40" s="17"/>
      <c r="M40" s="17"/>
    </row>
    <row r="41" spans="1:13">
      <c r="A41" s="13"/>
      <c r="B41" s="14" t="s">
        <v>263</v>
      </c>
      <c r="C41" s="35"/>
      <c r="D41" s="17"/>
      <c r="E41" s="17"/>
      <c r="F41" s="17"/>
      <c r="H41" s="13"/>
      <c r="I41" s="14" t="s">
        <v>263</v>
      </c>
      <c r="J41" s="10"/>
      <c r="K41" s="17"/>
      <c r="L41" s="17"/>
      <c r="M41" s="17"/>
    </row>
    <row r="42" spans="1:13">
      <c r="A42" s="13"/>
      <c r="B42" s="14" t="s">
        <v>30</v>
      </c>
      <c r="C42" s="15"/>
      <c r="D42" s="17"/>
      <c r="E42" s="17"/>
      <c r="F42" s="17"/>
      <c r="H42" s="13"/>
      <c r="I42" s="14" t="s">
        <v>30</v>
      </c>
      <c r="J42" s="15"/>
      <c r="K42" s="17"/>
      <c r="L42" s="17"/>
      <c r="M42" s="17"/>
    </row>
    <row r="43" spans="1:13">
      <c r="A43" s="13"/>
      <c r="B43" s="14" t="s">
        <v>31</v>
      </c>
      <c r="C43" s="15"/>
      <c r="D43" s="17"/>
      <c r="E43" s="17"/>
      <c r="F43" s="17"/>
      <c r="H43" s="13"/>
      <c r="I43" s="14" t="s">
        <v>31</v>
      </c>
      <c r="J43" s="15"/>
      <c r="K43" s="17"/>
      <c r="L43" s="17"/>
      <c r="M43" s="17"/>
    </row>
    <row r="44" spans="1:13">
      <c r="A44" s="13"/>
      <c r="B44" s="14" t="s">
        <v>32</v>
      </c>
      <c r="C44" s="15"/>
      <c r="D44" s="17"/>
      <c r="E44" s="17"/>
      <c r="F44" s="17"/>
      <c r="H44" s="13"/>
      <c r="I44" s="14" t="s">
        <v>32</v>
      </c>
      <c r="J44" s="15"/>
      <c r="K44" s="17"/>
      <c r="L44" s="17"/>
      <c r="M44" s="17"/>
    </row>
    <row r="45" spans="1:13">
      <c r="A45" s="13"/>
      <c r="B45" s="14" t="s">
        <v>154</v>
      </c>
      <c r="C45" s="15"/>
      <c r="D45" s="17"/>
      <c r="E45" s="17"/>
      <c r="F45" s="17"/>
      <c r="H45" s="13"/>
      <c r="I45" s="14" t="s">
        <v>154</v>
      </c>
      <c r="J45" s="15"/>
      <c r="K45" s="17"/>
      <c r="L45" s="17"/>
      <c r="M45" s="17"/>
    </row>
    <row r="46" spans="1:13">
      <c r="A46" s="13"/>
      <c r="B46" s="14" t="s">
        <v>33</v>
      </c>
      <c r="C46" s="15"/>
      <c r="D46" s="17"/>
      <c r="E46" s="17"/>
      <c r="F46" s="17"/>
      <c r="H46" s="13"/>
      <c r="I46" s="14" t="s">
        <v>33</v>
      </c>
      <c r="J46" s="15"/>
      <c r="K46" s="17"/>
      <c r="L46" s="17"/>
      <c r="M46" s="17"/>
    </row>
    <row r="47" spans="1:13">
      <c r="A47" s="13"/>
      <c r="B47" s="14" t="s">
        <v>242</v>
      </c>
      <c r="C47" s="15"/>
      <c r="D47" s="17">
        <v>19900</v>
      </c>
      <c r="E47" s="17"/>
      <c r="F47" s="17"/>
      <c r="H47" s="13"/>
      <c r="I47" s="14" t="s">
        <v>34</v>
      </c>
      <c r="J47" s="15"/>
      <c r="K47" s="17"/>
      <c r="L47" s="17"/>
      <c r="M47" s="17"/>
    </row>
    <row r="48" spans="1:13">
      <c r="A48" s="13"/>
      <c r="B48" s="14" t="s">
        <v>35</v>
      </c>
      <c r="C48" s="15"/>
      <c r="D48" s="17"/>
      <c r="E48" s="17"/>
      <c r="F48" s="17"/>
      <c r="H48" s="13"/>
      <c r="I48" s="14" t="s">
        <v>35</v>
      </c>
      <c r="J48" s="15"/>
      <c r="K48" s="17"/>
      <c r="L48" s="17"/>
      <c r="M48" s="17"/>
    </row>
    <row r="49" spans="1:13">
      <c r="A49" s="13"/>
      <c r="B49" s="14" t="s">
        <v>155</v>
      </c>
      <c r="C49" s="15"/>
      <c r="D49" s="17"/>
      <c r="E49" s="17"/>
      <c r="F49" s="17"/>
      <c r="H49" s="13"/>
      <c r="I49" s="14" t="s">
        <v>155</v>
      </c>
      <c r="J49" s="15"/>
      <c r="K49" s="17"/>
      <c r="L49" s="17"/>
      <c r="M49" s="17"/>
    </row>
    <row r="50" spans="1:13">
      <c r="A50" s="13"/>
      <c r="B50" s="14" t="s">
        <v>156</v>
      </c>
      <c r="C50" s="15"/>
      <c r="D50" s="17"/>
      <c r="E50" s="17"/>
      <c r="F50" s="17"/>
      <c r="H50" s="13"/>
      <c r="I50" s="14" t="s">
        <v>156</v>
      </c>
      <c r="J50" s="15"/>
      <c r="K50" s="17"/>
      <c r="L50" s="17"/>
      <c r="M50" s="17"/>
    </row>
    <row r="51" spans="1:13">
      <c r="A51" s="13"/>
      <c r="B51" s="14" t="s">
        <v>36</v>
      </c>
      <c r="C51" s="15"/>
      <c r="D51" s="17"/>
      <c r="E51" s="17"/>
      <c r="F51" s="17"/>
      <c r="H51" s="13"/>
      <c r="I51" s="14" t="s">
        <v>36</v>
      </c>
      <c r="J51" s="15"/>
      <c r="K51" s="17"/>
      <c r="L51" s="17"/>
      <c r="M51" s="17"/>
    </row>
    <row r="52" spans="1:13">
      <c r="A52" s="13"/>
      <c r="B52" s="14" t="s">
        <v>157</v>
      </c>
      <c r="C52" s="15"/>
      <c r="D52" s="17"/>
      <c r="E52" s="17"/>
      <c r="F52" s="17"/>
      <c r="H52" s="13"/>
      <c r="I52" s="14" t="s">
        <v>157</v>
      </c>
      <c r="J52" s="15"/>
      <c r="K52" s="17"/>
      <c r="L52" s="17"/>
      <c r="M52" s="17"/>
    </row>
    <row r="53" spans="1:13">
      <c r="A53" s="13"/>
      <c r="B53" s="14" t="s">
        <v>158</v>
      </c>
      <c r="C53" s="15"/>
      <c r="D53" s="17"/>
      <c r="E53" s="17"/>
      <c r="F53" s="17"/>
      <c r="H53" s="13"/>
      <c r="I53" s="14" t="s">
        <v>158</v>
      </c>
      <c r="J53" s="15"/>
      <c r="K53" s="17"/>
      <c r="L53" s="17"/>
      <c r="M53" s="17"/>
    </row>
    <row r="54" spans="1:13">
      <c r="A54" s="13"/>
      <c r="B54" s="14" t="s">
        <v>37</v>
      </c>
      <c r="C54" s="15"/>
      <c r="D54" s="17"/>
      <c r="E54" s="17"/>
      <c r="F54" s="17"/>
      <c r="H54" s="13"/>
      <c r="I54" s="14" t="s">
        <v>37</v>
      </c>
      <c r="J54" s="15"/>
      <c r="K54" s="17"/>
      <c r="L54" s="17"/>
      <c r="M54" s="17"/>
    </row>
    <row r="55" spans="1:13">
      <c r="A55" s="13"/>
      <c r="B55" s="14" t="s">
        <v>264</v>
      </c>
      <c r="C55" s="15"/>
      <c r="D55" s="17"/>
      <c r="E55" s="17"/>
      <c r="F55" s="17"/>
      <c r="H55" s="13"/>
      <c r="I55" s="14" t="s">
        <v>264</v>
      </c>
      <c r="J55" s="15"/>
      <c r="K55" s="17"/>
      <c r="L55" s="17"/>
      <c r="M55" s="17"/>
    </row>
    <row r="56" spans="1:13">
      <c r="A56" s="13"/>
      <c r="B56" s="14" t="s">
        <v>159</v>
      </c>
      <c r="C56" s="15"/>
      <c r="D56" s="17"/>
      <c r="E56" s="17"/>
      <c r="F56" s="17"/>
      <c r="H56" s="13"/>
      <c r="I56" s="14" t="s">
        <v>159</v>
      </c>
      <c r="J56" s="15"/>
      <c r="K56" s="17"/>
      <c r="L56" s="17"/>
      <c r="M56" s="17"/>
    </row>
    <row r="57" spans="1:13">
      <c r="A57" s="13"/>
      <c r="B57" s="14" t="s">
        <v>160</v>
      </c>
      <c r="C57" s="15"/>
      <c r="D57" s="17"/>
      <c r="E57" s="17"/>
      <c r="F57" s="17"/>
      <c r="H57" s="13"/>
      <c r="I57" s="14" t="s">
        <v>160</v>
      </c>
      <c r="J57" s="15"/>
      <c r="K57" s="17"/>
      <c r="L57" s="17"/>
      <c r="M57" s="17"/>
    </row>
    <row r="58" spans="1:13">
      <c r="A58" s="13"/>
      <c r="B58" s="14" t="s">
        <v>161</v>
      </c>
      <c r="C58" s="15"/>
      <c r="D58" s="17"/>
      <c r="E58" s="17"/>
      <c r="F58" s="17"/>
      <c r="H58" s="13"/>
      <c r="I58" s="14" t="s">
        <v>161</v>
      </c>
      <c r="J58" s="15"/>
      <c r="K58" s="17"/>
      <c r="L58" s="17"/>
      <c r="M58" s="17"/>
    </row>
    <row r="59" spans="1:13">
      <c r="A59" s="13"/>
      <c r="B59" s="14" t="s">
        <v>162</v>
      </c>
      <c r="C59" s="15"/>
      <c r="D59" s="17"/>
      <c r="E59" s="17"/>
      <c r="F59" s="17"/>
      <c r="H59" s="13"/>
      <c r="I59" s="14" t="s">
        <v>162</v>
      </c>
      <c r="J59" s="15"/>
      <c r="K59" s="17"/>
      <c r="L59" s="17"/>
      <c r="M59" s="17"/>
    </row>
    <row r="60" spans="1:13">
      <c r="A60" s="13"/>
      <c r="B60" s="14" t="s">
        <v>163</v>
      </c>
      <c r="C60" s="15"/>
      <c r="D60" s="17"/>
      <c r="E60" s="17"/>
      <c r="F60" s="17"/>
      <c r="H60" s="13"/>
      <c r="I60" s="14" t="s">
        <v>163</v>
      </c>
      <c r="J60" s="15"/>
      <c r="K60" s="17"/>
      <c r="L60" s="17"/>
      <c r="M60" s="17"/>
    </row>
    <row r="61" spans="1:13">
      <c r="A61" s="13"/>
      <c r="B61" s="14" t="s">
        <v>164</v>
      </c>
      <c r="C61" s="15"/>
      <c r="D61" s="17"/>
      <c r="E61" s="17"/>
      <c r="F61" s="17"/>
      <c r="H61" s="13"/>
      <c r="I61" s="14" t="s">
        <v>164</v>
      </c>
      <c r="J61" s="15"/>
      <c r="K61" s="17"/>
      <c r="L61" s="17"/>
      <c r="M61" s="17"/>
    </row>
    <row r="62" spans="1:13">
      <c r="A62" s="13"/>
      <c r="B62" s="14" t="s">
        <v>165</v>
      </c>
      <c r="C62" s="15"/>
      <c r="D62" s="17"/>
      <c r="E62" s="17"/>
      <c r="F62" s="17"/>
      <c r="H62" s="13"/>
      <c r="I62" s="14" t="s">
        <v>165</v>
      </c>
      <c r="J62" s="15"/>
      <c r="K62" s="17"/>
      <c r="L62" s="17"/>
      <c r="M62" s="17"/>
    </row>
    <row r="63" spans="1:13">
      <c r="A63" s="13"/>
      <c r="B63" s="14" t="s">
        <v>38</v>
      </c>
      <c r="C63" s="15"/>
      <c r="D63" s="17"/>
      <c r="E63" s="17"/>
      <c r="F63" s="17"/>
      <c r="H63" s="13"/>
      <c r="I63" s="14" t="s">
        <v>38</v>
      </c>
      <c r="J63" s="15"/>
      <c r="K63" s="17"/>
      <c r="L63" s="17"/>
      <c r="M63" s="17"/>
    </row>
    <row r="64" spans="1:13">
      <c r="A64" s="13"/>
      <c r="B64" s="14" t="s">
        <v>166</v>
      </c>
      <c r="C64" s="15"/>
      <c r="D64" s="17"/>
      <c r="E64" s="17"/>
      <c r="F64" s="17"/>
      <c r="H64" s="13"/>
      <c r="I64" s="14" t="s">
        <v>166</v>
      </c>
      <c r="J64" s="15"/>
      <c r="K64" s="17"/>
      <c r="L64" s="17"/>
      <c r="M64" s="17"/>
    </row>
    <row r="65" spans="1:13">
      <c r="A65" s="13"/>
      <c r="B65" s="14" t="s">
        <v>167</v>
      </c>
      <c r="C65" s="15"/>
      <c r="D65" s="17"/>
      <c r="E65" s="17"/>
      <c r="F65" s="17"/>
      <c r="H65" s="13"/>
      <c r="I65" s="14" t="s">
        <v>167</v>
      </c>
      <c r="J65" s="15"/>
      <c r="K65" s="17"/>
      <c r="L65" s="17"/>
      <c r="M65" s="17"/>
    </row>
    <row r="66" spans="1:13">
      <c r="A66" s="13"/>
      <c r="B66" s="14" t="s">
        <v>168</v>
      </c>
      <c r="C66" s="15"/>
      <c r="D66" s="17"/>
      <c r="E66" s="17"/>
      <c r="F66" s="17"/>
      <c r="H66" s="13"/>
      <c r="I66" s="14" t="s">
        <v>168</v>
      </c>
      <c r="J66" s="15"/>
      <c r="K66" s="17"/>
      <c r="L66" s="17"/>
      <c r="M66" s="17"/>
    </row>
    <row r="67" spans="1:13">
      <c r="A67" s="13"/>
      <c r="B67" s="14" t="s">
        <v>39</v>
      </c>
      <c r="C67" s="15"/>
      <c r="D67" s="17"/>
      <c r="E67" s="17"/>
      <c r="F67" s="17"/>
      <c r="H67" s="13"/>
      <c r="I67" s="14" t="s">
        <v>39</v>
      </c>
      <c r="J67" s="15"/>
      <c r="K67" s="17"/>
      <c r="L67" s="17"/>
      <c r="M67" s="17"/>
    </row>
    <row r="68" spans="1:13">
      <c r="A68" s="13"/>
      <c r="B68" s="14" t="s">
        <v>40</v>
      </c>
      <c r="C68" s="15"/>
      <c r="D68" s="17"/>
      <c r="E68" s="17"/>
      <c r="F68" s="17"/>
      <c r="H68" s="13"/>
      <c r="I68" s="14" t="s">
        <v>40</v>
      </c>
      <c r="J68" s="15"/>
      <c r="K68" s="17"/>
      <c r="L68" s="17"/>
      <c r="M68" s="17"/>
    </row>
    <row r="69" spans="1:13">
      <c r="A69" s="13"/>
      <c r="B69" s="14" t="s">
        <v>169</v>
      </c>
      <c r="C69" s="15"/>
      <c r="D69" s="17"/>
      <c r="E69" s="17"/>
      <c r="F69" s="17"/>
      <c r="H69" s="13"/>
      <c r="I69" s="14" t="s">
        <v>169</v>
      </c>
      <c r="J69" s="15"/>
      <c r="K69" s="17"/>
      <c r="L69" s="17"/>
      <c r="M69" s="17"/>
    </row>
    <row r="70" spans="1:13">
      <c r="A70" s="13"/>
      <c r="B70" s="14" t="s">
        <v>170</v>
      </c>
      <c r="C70" s="15"/>
      <c r="D70" s="17"/>
      <c r="E70" s="17"/>
      <c r="F70" s="17"/>
      <c r="H70" s="13"/>
      <c r="I70" s="14" t="s">
        <v>170</v>
      </c>
      <c r="J70" s="15"/>
      <c r="K70" s="17"/>
      <c r="L70" s="17"/>
      <c r="M70" s="17"/>
    </row>
    <row r="71" spans="1:13">
      <c r="A71" s="13"/>
      <c r="B71" s="14" t="s">
        <v>243</v>
      </c>
      <c r="C71" s="15"/>
      <c r="D71" s="17">
        <v>8000</v>
      </c>
      <c r="E71" s="17"/>
      <c r="F71" s="17"/>
      <c r="H71" s="13"/>
      <c r="I71" s="14" t="s">
        <v>171</v>
      </c>
      <c r="J71" s="15"/>
      <c r="K71" s="17"/>
      <c r="L71" s="17"/>
      <c r="M71" s="17"/>
    </row>
    <row r="72" spans="1:13">
      <c r="A72" s="13"/>
      <c r="B72" s="14" t="s">
        <v>244</v>
      </c>
      <c r="C72" s="15"/>
      <c r="D72" s="17">
        <v>68800</v>
      </c>
      <c r="E72" s="17"/>
      <c r="F72" s="17"/>
      <c r="H72" s="13"/>
      <c r="I72" s="14" t="s">
        <v>41</v>
      </c>
      <c r="J72" s="15"/>
      <c r="K72" s="17"/>
      <c r="L72" s="17"/>
      <c r="M72" s="17"/>
    </row>
    <row r="73" spans="1:13">
      <c r="A73" s="13"/>
      <c r="B73" s="14" t="s">
        <v>245</v>
      </c>
      <c r="C73" s="15"/>
      <c r="D73" s="17">
        <v>41200</v>
      </c>
      <c r="E73" s="17"/>
      <c r="F73" s="17"/>
      <c r="H73" s="13"/>
      <c r="I73" s="14" t="s">
        <v>100</v>
      </c>
      <c r="J73" s="15"/>
      <c r="K73" s="17"/>
      <c r="L73" s="17"/>
      <c r="M73" s="17"/>
    </row>
    <row r="74" spans="1:13">
      <c r="A74" s="13"/>
      <c r="B74" s="14" t="s">
        <v>100</v>
      </c>
      <c r="C74" s="15"/>
      <c r="D74" s="17"/>
      <c r="E74" s="17"/>
      <c r="F74" s="17"/>
      <c r="H74" s="13"/>
      <c r="I74" s="14" t="s">
        <v>100</v>
      </c>
      <c r="J74" s="15"/>
      <c r="K74" s="17"/>
      <c r="L74" s="17"/>
      <c r="M74" s="17"/>
    </row>
    <row r="75" spans="1:13">
      <c r="A75" s="13"/>
      <c r="B75" s="14" t="s">
        <v>306</v>
      </c>
      <c r="C75" s="15"/>
      <c r="D75" s="17"/>
      <c r="E75" s="17"/>
      <c r="F75" s="17"/>
      <c r="H75" s="13"/>
      <c r="I75" s="14"/>
      <c r="J75" s="15"/>
      <c r="K75" s="17"/>
      <c r="L75" s="17"/>
      <c r="M75" s="17"/>
    </row>
    <row r="76" spans="1:13">
      <c r="A76" s="13"/>
      <c r="B76" s="14" t="s">
        <v>307</v>
      </c>
      <c r="C76" s="15"/>
      <c r="D76" s="17"/>
      <c r="E76" s="17"/>
      <c r="F76" s="17"/>
      <c r="H76" s="13"/>
      <c r="I76" s="14"/>
      <c r="J76" s="15"/>
      <c r="K76" s="17"/>
      <c r="L76" s="17"/>
      <c r="M76" s="17"/>
    </row>
    <row r="77" spans="1:13">
      <c r="A77" s="13"/>
      <c r="B77" s="14" t="s">
        <v>278</v>
      </c>
      <c r="C77" s="15"/>
      <c r="D77" s="17"/>
      <c r="E77" s="17"/>
      <c r="F77" s="17"/>
      <c r="H77" s="13"/>
      <c r="I77" s="14" t="s">
        <v>278</v>
      </c>
      <c r="J77" s="15"/>
      <c r="K77" s="17"/>
      <c r="L77" s="17"/>
      <c r="M77" s="17"/>
    </row>
    <row r="78" spans="1:13">
      <c r="A78" s="13"/>
      <c r="B78" s="14" t="s">
        <v>279</v>
      </c>
      <c r="C78" s="15"/>
      <c r="D78" s="17"/>
      <c r="E78" s="17"/>
      <c r="F78" s="17"/>
      <c r="H78" s="13"/>
      <c r="I78" s="14" t="s">
        <v>279</v>
      </c>
      <c r="J78" s="15"/>
      <c r="K78" s="17"/>
      <c r="L78" s="17"/>
      <c r="M78" s="17"/>
    </row>
    <row r="79" spans="1:13">
      <c r="A79" s="13"/>
      <c r="B79" s="14" t="s">
        <v>42</v>
      </c>
      <c r="C79" s="15"/>
      <c r="D79" s="17"/>
      <c r="E79" s="17"/>
      <c r="F79" s="17"/>
      <c r="H79" s="13"/>
      <c r="I79" s="14" t="s">
        <v>42</v>
      </c>
      <c r="J79" s="15"/>
      <c r="K79" s="17"/>
      <c r="L79" s="17"/>
      <c r="M79" s="17"/>
    </row>
    <row r="80" spans="1:13">
      <c r="A80" s="13"/>
      <c r="B80" s="14" t="s">
        <v>43</v>
      </c>
      <c r="C80" s="15"/>
      <c r="D80" s="17"/>
      <c r="E80" s="17"/>
      <c r="F80" s="17"/>
      <c r="H80" s="13"/>
      <c r="I80" s="14" t="s">
        <v>43</v>
      </c>
      <c r="J80" s="15"/>
      <c r="K80" s="17"/>
      <c r="L80" s="17"/>
      <c r="M80" s="17"/>
    </row>
    <row r="81" spans="1:13">
      <c r="A81" s="13"/>
      <c r="B81" s="14" t="s">
        <v>172</v>
      </c>
      <c r="C81" s="15"/>
      <c r="D81" s="17"/>
      <c r="E81" s="17"/>
      <c r="F81" s="17"/>
      <c r="H81" s="13"/>
      <c r="I81" s="14" t="s">
        <v>172</v>
      </c>
      <c r="J81" s="15"/>
      <c r="K81" s="17"/>
      <c r="L81" s="17"/>
      <c r="M81" s="17"/>
    </row>
    <row r="82" spans="1:13">
      <c r="A82" s="13"/>
      <c r="B82" s="14" t="s">
        <v>44</v>
      </c>
      <c r="C82" s="15"/>
      <c r="D82" s="17"/>
      <c r="E82" s="17"/>
      <c r="F82" s="17"/>
      <c r="H82" s="13"/>
      <c r="I82" s="14" t="s">
        <v>44</v>
      </c>
      <c r="J82" s="15"/>
      <c r="K82" s="17"/>
      <c r="L82" s="17"/>
      <c r="M82" s="17"/>
    </row>
    <row r="83" spans="1:13">
      <c r="A83" s="13"/>
      <c r="B83" s="14" t="s">
        <v>277</v>
      </c>
      <c r="C83" s="15"/>
      <c r="D83" s="17"/>
      <c r="E83" s="17"/>
      <c r="F83" s="17"/>
      <c r="H83" s="13"/>
      <c r="I83" s="14" t="s">
        <v>277</v>
      </c>
      <c r="J83" s="15"/>
      <c r="K83" s="17"/>
      <c r="L83" s="17"/>
      <c r="M83" s="17"/>
    </row>
    <row r="84" spans="1:13">
      <c r="A84" s="13"/>
      <c r="B84" s="14" t="s">
        <v>174</v>
      </c>
      <c r="C84" s="15"/>
      <c r="D84" s="17"/>
      <c r="E84" s="17"/>
      <c r="F84" s="17"/>
      <c r="H84" s="13"/>
      <c r="I84" s="14" t="s">
        <v>174</v>
      </c>
      <c r="J84" s="15"/>
      <c r="K84" s="17"/>
      <c r="L84" s="17"/>
      <c r="M84" s="17"/>
    </row>
    <row r="85" spans="1:13">
      <c r="A85" s="13"/>
      <c r="B85" s="14" t="s">
        <v>175</v>
      </c>
      <c r="C85" s="15"/>
      <c r="D85" s="17"/>
      <c r="E85" s="17"/>
      <c r="F85" s="17"/>
      <c r="H85" s="13"/>
      <c r="I85" s="14" t="s">
        <v>175</v>
      </c>
      <c r="J85" s="15"/>
      <c r="K85" s="17"/>
      <c r="L85" s="17"/>
      <c r="M85" s="17"/>
    </row>
    <row r="86" spans="1:13">
      <c r="A86" s="13"/>
      <c r="B86" s="14" t="s">
        <v>45</v>
      </c>
      <c r="C86" s="15"/>
      <c r="D86" s="17"/>
      <c r="E86" s="17"/>
      <c r="F86" s="17"/>
      <c r="H86" s="13"/>
      <c r="I86" s="14" t="s">
        <v>45</v>
      </c>
      <c r="J86" s="15"/>
      <c r="K86" s="17"/>
      <c r="L86" s="17"/>
      <c r="M86" s="17"/>
    </row>
    <row r="87" spans="1:13">
      <c r="A87" s="13"/>
      <c r="B87" s="14" t="s">
        <v>265</v>
      </c>
      <c r="C87" s="15"/>
      <c r="D87" s="17"/>
      <c r="E87" s="17"/>
      <c r="F87" s="17"/>
      <c r="H87" s="13"/>
      <c r="I87" s="14" t="s">
        <v>265</v>
      </c>
      <c r="J87" s="15"/>
      <c r="K87" s="17"/>
      <c r="L87" s="17"/>
      <c r="M87" s="17"/>
    </row>
    <row r="88" spans="1:13">
      <c r="A88" s="8">
        <v>226</v>
      </c>
      <c r="B88" s="9" t="s">
        <v>46</v>
      </c>
      <c r="C88" s="10">
        <f>SUM(C89:C123)</f>
        <v>0</v>
      </c>
      <c r="D88" s="11">
        <f>SUM(D89:D123)</f>
        <v>2937400</v>
      </c>
      <c r="E88" s="11">
        <f>SUM(E89:E123)</f>
        <v>0</v>
      </c>
      <c r="F88" s="11">
        <f>SUM(F89:F123)</f>
        <v>0</v>
      </c>
      <c r="H88" s="8">
        <v>226</v>
      </c>
      <c r="I88" s="9" t="s">
        <v>46</v>
      </c>
      <c r="J88" s="10">
        <f>SUM(J89:J123)</f>
        <v>0</v>
      </c>
      <c r="K88" s="11">
        <v>0</v>
      </c>
      <c r="L88" s="11">
        <v>0</v>
      </c>
      <c r="M88" s="11">
        <v>0</v>
      </c>
    </row>
    <row r="89" spans="1:13">
      <c r="A89" s="13"/>
      <c r="B89" s="14" t="s">
        <v>176</v>
      </c>
      <c r="C89" s="15"/>
      <c r="D89" s="21"/>
      <c r="E89" s="17"/>
      <c r="F89" s="17"/>
      <c r="H89" s="13"/>
      <c r="I89" s="14" t="s">
        <v>176</v>
      </c>
      <c r="J89" s="15"/>
      <c r="K89" s="17"/>
      <c r="L89" s="17"/>
      <c r="M89" s="17"/>
    </row>
    <row r="90" spans="1:13">
      <c r="A90" s="13"/>
      <c r="B90" s="14" t="s">
        <v>177</v>
      </c>
      <c r="C90" s="15"/>
      <c r="D90" s="21"/>
      <c r="E90" s="17"/>
      <c r="F90" s="17"/>
      <c r="H90" s="13"/>
      <c r="I90" s="14" t="s">
        <v>177</v>
      </c>
      <c r="J90" s="15"/>
      <c r="K90" s="17"/>
      <c r="L90" s="17"/>
      <c r="M90" s="17"/>
    </row>
    <row r="91" spans="1:13">
      <c r="A91" s="13"/>
      <c r="B91" s="14" t="s">
        <v>266</v>
      </c>
      <c r="C91" s="15"/>
      <c r="D91" s="21"/>
      <c r="E91" s="17"/>
      <c r="F91" s="17"/>
      <c r="H91" s="13"/>
      <c r="I91" s="14" t="s">
        <v>266</v>
      </c>
      <c r="J91" s="15"/>
      <c r="K91" s="17"/>
      <c r="L91" s="17"/>
      <c r="M91" s="17"/>
    </row>
    <row r="92" spans="1:13">
      <c r="A92" s="13"/>
      <c r="B92" s="14" t="s">
        <v>304</v>
      </c>
      <c r="C92" s="15"/>
      <c r="D92" s="21">
        <v>30700</v>
      </c>
      <c r="E92" s="17"/>
      <c r="F92" s="17"/>
      <c r="H92" s="13"/>
      <c r="I92" s="14" t="s">
        <v>47</v>
      </c>
      <c r="J92" s="15"/>
      <c r="K92" s="17"/>
      <c r="L92" s="17"/>
      <c r="M92" s="17"/>
    </row>
    <row r="93" spans="1:13">
      <c r="A93" s="13"/>
      <c r="B93" s="14" t="s">
        <v>285</v>
      </c>
      <c r="C93" s="15"/>
      <c r="D93" s="21"/>
      <c r="E93" s="17"/>
      <c r="F93" s="17"/>
      <c r="H93" s="13"/>
      <c r="I93" s="14" t="s">
        <v>285</v>
      </c>
      <c r="J93" s="15"/>
      <c r="K93" s="17"/>
      <c r="L93" s="17"/>
      <c r="M93" s="17"/>
    </row>
    <row r="94" spans="1:13">
      <c r="A94" s="13"/>
      <c r="B94" s="14" t="s">
        <v>48</v>
      </c>
      <c r="C94" s="15"/>
      <c r="D94" s="21"/>
      <c r="E94" s="17"/>
      <c r="F94" s="17"/>
      <c r="H94" s="13"/>
      <c r="I94" s="14" t="s">
        <v>48</v>
      </c>
      <c r="J94" s="15"/>
      <c r="K94" s="17"/>
      <c r="L94" s="17"/>
      <c r="M94" s="17"/>
    </row>
    <row r="95" spans="1:13">
      <c r="A95" s="13"/>
      <c r="B95" s="14" t="s">
        <v>49</v>
      </c>
      <c r="C95" s="15"/>
      <c r="D95" s="21"/>
      <c r="E95" s="17"/>
      <c r="F95" s="17"/>
      <c r="H95" s="13"/>
      <c r="I95" s="14" t="s">
        <v>49</v>
      </c>
      <c r="J95" s="15"/>
      <c r="K95" s="17"/>
      <c r="L95" s="17"/>
      <c r="M95" s="17"/>
    </row>
    <row r="96" spans="1:13">
      <c r="A96" s="13"/>
      <c r="B96" s="14" t="s">
        <v>253</v>
      </c>
      <c r="C96" s="15"/>
      <c r="D96" s="21"/>
      <c r="E96" s="17"/>
      <c r="F96" s="17"/>
      <c r="H96" s="13"/>
      <c r="I96" s="14" t="s">
        <v>253</v>
      </c>
      <c r="J96" s="15"/>
      <c r="K96" s="17"/>
      <c r="L96" s="17"/>
      <c r="M96" s="17"/>
    </row>
    <row r="97" spans="1:13">
      <c r="A97" s="13"/>
      <c r="B97" s="14" t="s">
        <v>50</v>
      </c>
      <c r="C97" s="15"/>
      <c r="D97" s="21"/>
      <c r="E97" s="17"/>
      <c r="F97" s="17"/>
      <c r="H97" s="13"/>
      <c r="I97" s="14" t="s">
        <v>50</v>
      </c>
      <c r="J97" s="15"/>
      <c r="K97" s="17"/>
      <c r="L97" s="17"/>
      <c r="M97" s="17"/>
    </row>
    <row r="98" spans="1:13">
      <c r="A98" s="13"/>
      <c r="B98" s="14" t="s">
        <v>51</v>
      </c>
      <c r="C98" s="15"/>
      <c r="D98" s="21"/>
      <c r="E98" s="17"/>
      <c r="F98" s="17"/>
      <c r="H98" s="13"/>
      <c r="I98" s="14" t="s">
        <v>51</v>
      </c>
      <c r="J98" s="15"/>
      <c r="K98" s="17"/>
      <c r="L98" s="17"/>
      <c r="M98" s="17"/>
    </row>
    <row r="99" spans="1:13">
      <c r="A99" s="13"/>
      <c r="B99" s="14" t="s">
        <v>27</v>
      </c>
      <c r="C99" s="15"/>
      <c r="D99" s="21">
        <v>2200</v>
      </c>
      <c r="E99" s="17"/>
      <c r="F99" s="17"/>
      <c r="H99" s="13"/>
      <c r="I99" s="14" t="s">
        <v>280</v>
      </c>
      <c r="J99" s="15"/>
      <c r="K99" s="17"/>
      <c r="L99" s="17"/>
      <c r="M99" s="17"/>
    </row>
    <row r="100" spans="1:13">
      <c r="A100" s="13"/>
      <c r="B100" s="14" t="s">
        <v>52</v>
      </c>
      <c r="C100" s="15"/>
      <c r="D100" s="21"/>
      <c r="E100" s="17"/>
      <c r="F100" s="17"/>
      <c r="H100" s="13"/>
      <c r="I100" s="14" t="s">
        <v>52</v>
      </c>
      <c r="J100" s="15"/>
      <c r="K100" s="17"/>
      <c r="L100" s="17"/>
      <c r="M100" s="17"/>
    </row>
    <row r="101" spans="1:13">
      <c r="A101" s="13"/>
      <c r="B101" s="14" t="s">
        <v>53</v>
      </c>
      <c r="C101" s="15"/>
      <c r="D101" s="21"/>
      <c r="E101" s="17"/>
      <c r="F101" s="17"/>
      <c r="H101" s="13"/>
      <c r="I101" s="14" t="s">
        <v>53</v>
      </c>
      <c r="J101" s="15"/>
      <c r="K101" s="17"/>
      <c r="L101" s="17"/>
      <c r="M101" s="17"/>
    </row>
    <row r="102" spans="1:13">
      <c r="A102" s="13"/>
      <c r="B102" s="14" t="s">
        <v>178</v>
      </c>
      <c r="C102" s="15"/>
      <c r="D102" s="21"/>
      <c r="E102" s="17"/>
      <c r="F102" s="17"/>
      <c r="H102" s="13"/>
      <c r="I102" s="14" t="s">
        <v>178</v>
      </c>
      <c r="J102" s="15"/>
      <c r="K102" s="17"/>
      <c r="L102" s="17"/>
      <c r="M102" s="17"/>
    </row>
    <row r="103" spans="1:13">
      <c r="A103" s="13"/>
      <c r="B103" s="14" t="s">
        <v>179</v>
      </c>
      <c r="C103" s="15"/>
      <c r="D103" s="21"/>
      <c r="E103" s="17"/>
      <c r="F103" s="17"/>
      <c r="H103" s="13"/>
      <c r="I103" s="14" t="s">
        <v>179</v>
      </c>
      <c r="J103" s="15"/>
      <c r="K103" s="17"/>
      <c r="L103" s="17"/>
      <c r="M103" s="17"/>
    </row>
    <row r="104" spans="1:13">
      <c r="A104" s="13"/>
      <c r="B104" s="14" t="s">
        <v>54</v>
      </c>
      <c r="C104" s="15"/>
      <c r="D104" s="21"/>
      <c r="E104" s="17"/>
      <c r="F104" s="17"/>
      <c r="H104" s="13"/>
      <c r="I104" s="14" t="s">
        <v>54</v>
      </c>
      <c r="J104" s="15"/>
      <c r="K104" s="17"/>
      <c r="L104" s="17"/>
      <c r="M104" s="17"/>
    </row>
    <row r="105" spans="1:13">
      <c r="A105" s="13"/>
      <c r="B105" s="14" t="s">
        <v>257</v>
      </c>
      <c r="C105" s="15"/>
      <c r="D105" s="21"/>
      <c r="E105" s="17"/>
      <c r="F105" s="17"/>
      <c r="H105" s="13"/>
      <c r="I105" s="14" t="s">
        <v>257</v>
      </c>
      <c r="J105" s="15"/>
      <c r="K105" s="17"/>
      <c r="L105" s="17"/>
      <c r="M105" s="17"/>
    </row>
    <row r="106" spans="1:13">
      <c r="A106" s="13"/>
      <c r="B106" s="14" t="s">
        <v>254</v>
      </c>
      <c r="C106" s="15"/>
      <c r="D106" s="21"/>
      <c r="E106" s="17"/>
      <c r="F106" s="17"/>
      <c r="H106" s="13"/>
      <c r="I106" s="14" t="s">
        <v>254</v>
      </c>
      <c r="J106" s="15"/>
      <c r="K106" s="17"/>
      <c r="L106" s="17"/>
      <c r="M106" s="17"/>
    </row>
    <row r="107" spans="1:13">
      <c r="A107" s="13"/>
      <c r="B107" s="14" t="s">
        <v>55</v>
      </c>
      <c r="C107" s="15"/>
      <c r="D107" s="21"/>
      <c r="E107" s="17"/>
      <c r="F107" s="17"/>
      <c r="H107" s="13"/>
      <c r="I107" s="14" t="s">
        <v>55</v>
      </c>
      <c r="J107" s="15"/>
      <c r="K107" s="17"/>
      <c r="L107" s="17"/>
      <c r="M107" s="17"/>
    </row>
    <row r="108" spans="1:13">
      <c r="A108" s="13"/>
      <c r="B108" s="14" t="s">
        <v>299</v>
      </c>
      <c r="C108" s="15"/>
      <c r="D108" s="21"/>
      <c r="E108" s="17"/>
      <c r="F108" s="17"/>
      <c r="H108" s="13"/>
      <c r="I108" s="14" t="s">
        <v>299</v>
      </c>
      <c r="J108" s="15"/>
      <c r="K108" s="17"/>
      <c r="L108" s="17"/>
      <c r="M108" s="17"/>
    </row>
    <row r="109" spans="1:13">
      <c r="A109" s="13"/>
      <c r="B109" s="14" t="s">
        <v>56</v>
      </c>
      <c r="C109" s="15"/>
      <c r="D109" s="21"/>
      <c r="E109" s="17"/>
      <c r="F109" s="17"/>
      <c r="H109" s="13"/>
      <c r="I109" s="14" t="s">
        <v>56</v>
      </c>
      <c r="J109" s="15"/>
      <c r="K109" s="17"/>
      <c r="L109" s="17"/>
      <c r="M109" s="17"/>
    </row>
    <row r="110" spans="1:13">
      <c r="A110" s="13"/>
      <c r="B110" s="14" t="s">
        <v>57</v>
      </c>
      <c r="C110" s="15"/>
      <c r="D110" s="21"/>
      <c r="E110" s="17"/>
      <c r="F110" s="17"/>
      <c r="H110" s="13"/>
      <c r="I110" s="14" t="s">
        <v>57</v>
      </c>
      <c r="J110" s="15"/>
      <c r="K110" s="17"/>
      <c r="L110" s="17"/>
      <c r="M110" s="17"/>
    </row>
    <row r="111" spans="1:13">
      <c r="A111" s="13"/>
      <c r="B111" s="14" t="s">
        <v>58</v>
      </c>
      <c r="C111" s="15"/>
      <c r="D111" s="21"/>
      <c r="E111" s="17"/>
      <c r="F111" s="17"/>
      <c r="H111" s="13"/>
      <c r="I111" s="14" t="s">
        <v>58</v>
      </c>
      <c r="J111" s="15"/>
      <c r="K111" s="17"/>
      <c r="L111" s="17"/>
      <c r="M111" s="17"/>
    </row>
    <row r="112" spans="1:13">
      <c r="A112" s="13"/>
      <c r="B112" s="14" t="s">
        <v>246</v>
      </c>
      <c r="C112" s="15"/>
      <c r="D112" s="21">
        <f>2919000-84500</f>
        <v>2834500</v>
      </c>
      <c r="E112" s="17"/>
      <c r="F112" s="17"/>
      <c r="H112" s="13"/>
      <c r="I112" s="14" t="s">
        <v>59</v>
      </c>
      <c r="J112" s="15"/>
      <c r="K112" s="17"/>
      <c r="L112" s="17"/>
      <c r="M112" s="17"/>
    </row>
    <row r="113" spans="1:13">
      <c r="A113" s="13"/>
      <c r="B113" s="14" t="s">
        <v>267</v>
      </c>
      <c r="C113" s="15"/>
      <c r="D113" s="21"/>
      <c r="E113" s="17"/>
      <c r="F113" s="17"/>
      <c r="H113" s="13"/>
      <c r="I113" s="14" t="s">
        <v>267</v>
      </c>
      <c r="J113" s="15"/>
      <c r="K113" s="17"/>
      <c r="L113" s="17"/>
      <c r="M113" s="17"/>
    </row>
    <row r="114" spans="1:13">
      <c r="A114" s="13"/>
      <c r="B114" s="14" t="s">
        <v>60</v>
      </c>
      <c r="C114" s="15"/>
      <c r="D114" s="21"/>
      <c r="E114" s="17"/>
      <c r="F114" s="17"/>
      <c r="H114" s="13"/>
      <c r="I114" s="14" t="s">
        <v>60</v>
      </c>
      <c r="J114" s="15"/>
      <c r="K114" s="17"/>
      <c r="L114" s="17"/>
      <c r="M114" s="17"/>
    </row>
    <row r="115" spans="1:13">
      <c r="A115" s="13"/>
      <c r="B115" s="14" t="s">
        <v>308</v>
      </c>
      <c r="C115" s="15"/>
      <c r="D115" s="21"/>
      <c r="E115" s="17"/>
      <c r="F115" s="17"/>
      <c r="H115" s="13"/>
      <c r="I115" s="14"/>
      <c r="J115" s="15"/>
      <c r="K115" s="17"/>
      <c r="L115" s="17"/>
      <c r="M115" s="17"/>
    </row>
    <row r="116" spans="1:13">
      <c r="A116" s="13"/>
      <c r="B116" s="14" t="s">
        <v>180</v>
      </c>
      <c r="C116" s="15"/>
      <c r="D116" s="21"/>
      <c r="E116" s="17"/>
      <c r="F116" s="17"/>
      <c r="H116" s="13"/>
      <c r="I116" s="14" t="s">
        <v>180</v>
      </c>
      <c r="J116" s="15"/>
      <c r="K116" s="17"/>
      <c r="L116" s="17"/>
      <c r="M116" s="17"/>
    </row>
    <row r="117" spans="1:13">
      <c r="A117" s="13"/>
      <c r="B117" s="14" t="s">
        <v>61</v>
      </c>
      <c r="C117" s="15"/>
      <c r="D117" s="21"/>
      <c r="E117" s="17"/>
      <c r="F117" s="17"/>
      <c r="H117" s="13"/>
      <c r="I117" s="14" t="s">
        <v>61</v>
      </c>
      <c r="J117" s="15"/>
      <c r="K117" s="17"/>
      <c r="L117" s="17"/>
      <c r="M117" s="17"/>
    </row>
    <row r="118" spans="1:13">
      <c r="A118" s="13"/>
      <c r="B118" s="14" t="s">
        <v>247</v>
      </c>
      <c r="C118" s="15"/>
      <c r="D118" s="21">
        <v>70000</v>
      </c>
      <c r="E118" s="17"/>
      <c r="F118" s="17"/>
      <c r="H118" s="13"/>
      <c r="I118" s="14" t="s">
        <v>62</v>
      </c>
      <c r="J118" s="15"/>
      <c r="K118" s="17"/>
      <c r="L118" s="17"/>
      <c r="M118" s="17"/>
    </row>
    <row r="119" spans="1:13">
      <c r="A119" s="13"/>
      <c r="B119" s="14" t="s">
        <v>32</v>
      </c>
      <c r="C119" s="15"/>
      <c r="D119" s="21"/>
      <c r="E119" s="17"/>
      <c r="F119" s="17"/>
      <c r="H119" s="13"/>
      <c r="I119" s="14" t="s">
        <v>32</v>
      </c>
      <c r="J119" s="15"/>
      <c r="K119" s="17"/>
      <c r="L119" s="17"/>
      <c r="M119" s="17"/>
    </row>
    <row r="120" spans="1:13">
      <c r="A120" s="13"/>
      <c r="B120" s="14" t="s">
        <v>151</v>
      </c>
      <c r="C120" s="15"/>
      <c r="D120" s="21"/>
      <c r="E120" s="17"/>
      <c r="F120" s="17"/>
      <c r="H120" s="13"/>
      <c r="I120" s="14" t="s">
        <v>151</v>
      </c>
      <c r="J120" s="15"/>
      <c r="K120" s="17"/>
      <c r="L120" s="17"/>
      <c r="M120" s="17"/>
    </row>
    <row r="121" spans="1:13">
      <c r="A121" s="13"/>
      <c r="B121" s="14" t="s">
        <v>167</v>
      </c>
      <c r="C121" s="15"/>
      <c r="D121" s="21"/>
      <c r="E121" s="17"/>
      <c r="F121" s="17"/>
      <c r="H121" s="13"/>
      <c r="I121" s="14" t="s">
        <v>167</v>
      </c>
      <c r="J121" s="15"/>
      <c r="K121" s="17"/>
      <c r="L121" s="17"/>
      <c r="M121" s="17"/>
    </row>
    <row r="122" spans="1:13">
      <c r="A122" s="13"/>
      <c r="B122" s="14" t="s">
        <v>181</v>
      </c>
      <c r="C122" s="15"/>
      <c r="D122" s="21"/>
      <c r="E122" s="17"/>
      <c r="F122" s="17"/>
      <c r="H122" s="13"/>
      <c r="I122" s="14" t="s">
        <v>181</v>
      </c>
      <c r="J122" s="15"/>
      <c r="K122" s="17"/>
      <c r="L122" s="17"/>
      <c r="M122" s="17"/>
    </row>
    <row r="123" spans="1:13">
      <c r="A123" s="13"/>
      <c r="B123" s="14" t="s">
        <v>182</v>
      </c>
      <c r="C123" s="15"/>
      <c r="D123" s="21"/>
      <c r="E123" s="17"/>
      <c r="F123" s="17"/>
      <c r="H123" s="13"/>
      <c r="I123" s="14" t="s">
        <v>182</v>
      </c>
      <c r="J123" s="15"/>
      <c r="K123" s="17"/>
      <c r="L123" s="17"/>
      <c r="M123" s="17"/>
    </row>
    <row r="124" spans="1:13">
      <c r="A124" s="8">
        <v>227</v>
      </c>
      <c r="B124" s="9" t="s">
        <v>63</v>
      </c>
      <c r="C124" s="10">
        <f>SUM(C125:C126)</f>
        <v>0</v>
      </c>
      <c r="D124" s="11">
        <f>SUM(D125:D126)</f>
        <v>0</v>
      </c>
      <c r="E124" s="11">
        <f>SUM(E125:E126)</f>
        <v>0</v>
      </c>
      <c r="F124" s="11">
        <f>SUM(F125:F126)</f>
        <v>0</v>
      </c>
      <c r="H124" s="8">
        <v>227</v>
      </c>
      <c r="I124" s="9" t="s">
        <v>63</v>
      </c>
      <c r="J124" s="10">
        <f>SUM(J125:J126)</f>
        <v>0</v>
      </c>
      <c r="K124" s="11">
        <f>SUM(K125:K126)</f>
        <v>0</v>
      </c>
      <c r="L124" s="11">
        <f>SUM(L125:L126)</f>
        <v>0</v>
      </c>
      <c r="M124" s="11">
        <f>SUM(M125:M126)</f>
        <v>0</v>
      </c>
    </row>
    <row r="125" spans="1:13">
      <c r="A125" s="13"/>
      <c r="B125" s="14" t="s">
        <v>64</v>
      </c>
      <c r="C125" s="15"/>
      <c r="D125" s="17"/>
      <c r="E125" s="17"/>
      <c r="F125" s="17"/>
      <c r="H125" s="13"/>
      <c r="I125" s="14" t="s">
        <v>64</v>
      </c>
      <c r="J125" s="15"/>
      <c r="K125" s="17"/>
      <c r="L125" s="17"/>
      <c r="M125" s="17"/>
    </row>
    <row r="126" spans="1:13">
      <c r="A126" s="13"/>
      <c r="B126" s="14" t="s">
        <v>65</v>
      </c>
      <c r="C126" s="15"/>
      <c r="D126" s="17"/>
      <c r="E126" s="17"/>
      <c r="F126" s="17"/>
      <c r="H126" s="13"/>
      <c r="I126" s="14" t="s">
        <v>65</v>
      </c>
      <c r="J126" s="15"/>
      <c r="K126" s="17"/>
      <c r="L126" s="17"/>
      <c r="M126" s="17"/>
    </row>
    <row r="127" spans="1:13">
      <c r="A127" s="8">
        <v>290</v>
      </c>
      <c r="B127" s="9" t="s">
        <v>66</v>
      </c>
      <c r="C127" s="10">
        <f>SUM(C128:C132)</f>
        <v>0</v>
      </c>
      <c r="D127" s="11">
        <f>SUM(D128:D132)</f>
        <v>125801.51</v>
      </c>
      <c r="E127" s="11">
        <f>SUM(E128:E132)</f>
        <v>122300</v>
      </c>
      <c r="F127" s="11">
        <f>SUM(F128:F132)</f>
        <v>122300</v>
      </c>
      <c r="H127" s="8">
        <v>290</v>
      </c>
      <c r="I127" s="9" t="s">
        <v>66</v>
      </c>
      <c r="J127" s="10">
        <f>SUM(J128:J132)</f>
        <v>0</v>
      </c>
      <c r="K127" s="11">
        <f>SUM(K128:K132)</f>
        <v>0</v>
      </c>
      <c r="L127" s="11">
        <f>SUM(L128:L132)</f>
        <v>0</v>
      </c>
      <c r="M127" s="11">
        <f>SUM(M128:M132)</f>
        <v>0</v>
      </c>
    </row>
    <row r="128" spans="1:13">
      <c r="A128" s="13"/>
      <c r="B128" s="14" t="s">
        <v>67</v>
      </c>
      <c r="C128" s="15"/>
      <c r="D128" s="17"/>
      <c r="E128" s="17"/>
      <c r="F128" s="17"/>
      <c r="H128" s="13"/>
      <c r="I128" s="14" t="s">
        <v>67</v>
      </c>
      <c r="J128" s="15"/>
      <c r="K128" s="17"/>
      <c r="L128" s="17"/>
      <c r="M128" s="17"/>
    </row>
    <row r="129" spans="1:13">
      <c r="A129" s="13"/>
      <c r="B129" s="14" t="s">
        <v>68</v>
      </c>
      <c r="C129" s="15"/>
      <c r="D129" s="17">
        <v>114600</v>
      </c>
      <c r="E129" s="17">
        <v>114600</v>
      </c>
      <c r="F129" s="17">
        <v>114600</v>
      </c>
      <c r="H129" s="13"/>
      <c r="I129" s="14" t="s">
        <v>68</v>
      </c>
      <c r="J129" s="15"/>
      <c r="K129" s="17"/>
      <c r="L129" s="17"/>
      <c r="M129" s="17"/>
    </row>
    <row r="130" spans="1:13">
      <c r="A130" s="13"/>
      <c r="B130" s="14" t="s">
        <v>69</v>
      </c>
      <c r="C130" s="15"/>
      <c r="D130" s="17">
        <v>7700</v>
      </c>
      <c r="E130" s="17">
        <v>7700</v>
      </c>
      <c r="F130" s="17">
        <v>7700</v>
      </c>
      <c r="H130" s="13"/>
      <c r="I130" s="14" t="s">
        <v>69</v>
      </c>
      <c r="J130" s="15"/>
      <c r="K130" s="17"/>
      <c r="L130" s="17"/>
      <c r="M130" s="17"/>
    </row>
    <row r="131" spans="1:13">
      <c r="A131" s="13"/>
      <c r="B131" s="14" t="s">
        <v>183</v>
      </c>
      <c r="C131" s="15"/>
      <c r="D131" s="17"/>
      <c r="E131" s="17"/>
      <c r="F131" s="17"/>
      <c r="H131" s="13"/>
      <c r="I131" s="14" t="s">
        <v>183</v>
      </c>
      <c r="J131" s="15"/>
      <c r="K131" s="17"/>
      <c r="L131" s="17"/>
      <c r="M131" s="17"/>
    </row>
    <row r="132" spans="1:13">
      <c r="A132" s="13"/>
      <c r="B132" s="14" t="s">
        <v>70</v>
      </c>
      <c r="C132" s="15"/>
      <c r="D132" s="17">
        <v>3501.51</v>
      </c>
      <c r="E132" s="17"/>
      <c r="F132" s="17"/>
      <c r="H132" s="13"/>
      <c r="I132" s="14" t="s">
        <v>70</v>
      </c>
      <c r="J132" s="15"/>
      <c r="K132" s="17"/>
      <c r="L132" s="17"/>
      <c r="M132" s="17"/>
    </row>
    <row r="133" spans="1:13">
      <c r="A133" s="8">
        <v>310</v>
      </c>
      <c r="B133" s="9" t="s">
        <v>71</v>
      </c>
      <c r="C133" s="10">
        <f>SUM(C135:C149)</f>
        <v>0</v>
      </c>
      <c r="D133" s="11">
        <f>SUM(D134:D149)</f>
        <v>0</v>
      </c>
      <c r="E133" s="11">
        <f>SUM(E134:E149)</f>
        <v>0</v>
      </c>
      <c r="F133" s="11">
        <f>SUM(F134:F149)</f>
        <v>0</v>
      </c>
      <c r="H133" s="8">
        <v>310</v>
      </c>
      <c r="I133" s="9" t="s">
        <v>71</v>
      </c>
      <c r="J133" s="10">
        <f>SUM(J135:J149)</f>
        <v>0</v>
      </c>
      <c r="K133" s="11">
        <f>SUM(K134:K149)</f>
        <v>0</v>
      </c>
      <c r="L133" s="11">
        <f>SUM(L134:L149)</f>
        <v>0</v>
      </c>
      <c r="M133" s="11">
        <f>SUM(M134:M149)</f>
        <v>0</v>
      </c>
    </row>
    <row r="134" spans="1:13">
      <c r="A134" s="8"/>
      <c r="B134" s="57" t="s">
        <v>268</v>
      </c>
      <c r="C134" s="35"/>
      <c r="D134" s="16"/>
      <c r="E134" s="16"/>
      <c r="F134" s="16"/>
      <c r="H134" s="8"/>
      <c r="I134" s="57" t="s">
        <v>268</v>
      </c>
      <c r="J134" s="35"/>
      <c r="K134" s="16"/>
      <c r="L134" s="16"/>
      <c r="M134" s="16"/>
    </row>
    <row r="135" spans="1:13">
      <c r="A135" s="13"/>
      <c r="B135" s="14" t="s">
        <v>72</v>
      </c>
      <c r="C135" s="15"/>
      <c r="D135" s="17"/>
      <c r="E135" s="17"/>
      <c r="F135" s="17"/>
      <c r="H135" s="13"/>
      <c r="I135" s="14" t="s">
        <v>72</v>
      </c>
      <c r="J135" s="15"/>
      <c r="K135" s="17"/>
      <c r="L135" s="17"/>
      <c r="M135" s="17"/>
    </row>
    <row r="136" spans="1:13">
      <c r="A136" s="13"/>
      <c r="B136" s="14" t="s">
        <v>75</v>
      </c>
      <c r="C136" s="15"/>
      <c r="D136" s="17"/>
      <c r="E136" s="17"/>
      <c r="F136" s="17"/>
      <c r="H136" s="13"/>
      <c r="I136" s="14" t="s">
        <v>75</v>
      </c>
      <c r="J136" s="15"/>
      <c r="K136" s="17"/>
      <c r="L136" s="17"/>
      <c r="M136" s="17"/>
    </row>
    <row r="137" spans="1:13">
      <c r="A137" s="13"/>
      <c r="B137" s="14" t="s">
        <v>73</v>
      </c>
      <c r="C137" s="15"/>
      <c r="D137" s="17"/>
      <c r="E137" s="17"/>
      <c r="F137" s="17"/>
      <c r="H137" s="13"/>
      <c r="I137" s="14" t="s">
        <v>73</v>
      </c>
      <c r="J137" s="15"/>
      <c r="K137" s="17"/>
      <c r="L137" s="17"/>
      <c r="M137" s="17"/>
    </row>
    <row r="138" spans="1:13">
      <c r="A138" s="13"/>
      <c r="B138" s="14" t="s">
        <v>184</v>
      </c>
      <c r="C138" s="15"/>
      <c r="D138" s="17"/>
      <c r="E138" s="17"/>
      <c r="F138" s="17"/>
      <c r="H138" s="13"/>
      <c r="I138" s="14" t="s">
        <v>184</v>
      </c>
      <c r="J138" s="15"/>
      <c r="K138" s="17"/>
      <c r="L138" s="17"/>
      <c r="M138" s="17"/>
    </row>
    <row r="139" spans="1:13">
      <c r="A139" s="13"/>
      <c r="B139" s="14" t="s">
        <v>74</v>
      </c>
      <c r="C139" s="15"/>
      <c r="D139" s="17"/>
      <c r="E139" s="17"/>
      <c r="F139" s="17"/>
      <c r="H139" s="13"/>
      <c r="I139" s="14" t="s">
        <v>74</v>
      </c>
      <c r="J139" s="15"/>
      <c r="K139" s="17"/>
      <c r="L139" s="17"/>
      <c r="M139" s="17"/>
    </row>
    <row r="140" spans="1:13">
      <c r="A140" s="13"/>
      <c r="B140" s="14" t="s">
        <v>185</v>
      </c>
      <c r="C140" s="15"/>
      <c r="D140" s="17"/>
      <c r="E140" s="17"/>
      <c r="F140" s="17"/>
      <c r="H140" s="13"/>
      <c r="I140" s="14" t="s">
        <v>185</v>
      </c>
      <c r="J140" s="15"/>
      <c r="K140" s="17"/>
      <c r="L140" s="17"/>
      <c r="M140" s="17"/>
    </row>
    <row r="141" spans="1:13">
      <c r="A141" s="13"/>
      <c r="B141" s="14" t="s">
        <v>186</v>
      </c>
      <c r="C141" s="15"/>
      <c r="D141" s="17"/>
      <c r="E141" s="17"/>
      <c r="F141" s="17"/>
      <c r="H141" s="13"/>
      <c r="I141" s="14" t="s">
        <v>186</v>
      </c>
      <c r="J141" s="15"/>
      <c r="K141" s="17"/>
      <c r="L141" s="17"/>
      <c r="M141" s="17"/>
    </row>
    <row r="142" spans="1:13">
      <c r="A142" s="13"/>
      <c r="B142" s="14" t="s">
        <v>187</v>
      </c>
      <c r="C142" s="15"/>
      <c r="D142" s="17"/>
      <c r="E142" s="17"/>
      <c r="F142" s="17"/>
      <c r="H142" s="13"/>
      <c r="I142" s="14" t="s">
        <v>187</v>
      </c>
      <c r="J142" s="15"/>
      <c r="K142" s="17"/>
      <c r="L142" s="17"/>
      <c r="M142" s="17"/>
    </row>
    <row r="143" spans="1:13">
      <c r="A143" s="13"/>
      <c r="B143" s="14" t="s">
        <v>188</v>
      </c>
      <c r="C143" s="15"/>
      <c r="D143" s="17"/>
      <c r="E143" s="17"/>
      <c r="F143" s="17"/>
      <c r="H143" s="13"/>
      <c r="I143" s="14" t="s">
        <v>188</v>
      </c>
      <c r="J143" s="15"/>
      <c r="K143" s="17"/>
      <c r="L143" s="17"/>
      <c r="M143" s="17"/>
    </row>
    <row r="144" spans="1:13">
      <c r="A144" s="13"/>
      <c r="B144" s="14" t="s">
        <v>189</v>
      </c>
      <c r="C144" s="15"/>
      <c r="D144" s="17"/>
      <c r="E144" s="17"/>
      <c r="F144" s="17"/>
      <c r="H144" s="13"/>
      <c r="I144" s="14" t="s">
        <v>189</v>
      </c>
      <c r="J144" s="15"/>
      <c r="K144" s="17"/>
      <c r="L144" s="17"/>
      <c r="M144" s="17"/>
    </row>
    <row r="145" spans="1:13">
      <c r="A145" s="13"/>
      <c r="B145" s="14" t="s">
        <v>190</v>
      </c>
      <c r="C145" s="15"/>
      <c r="D145" s="17"/>
      <c r="E145" s="17"/>
      <c r="F145" s="17"/>
      <c r="H145" s="13"/>
      <c r="I145" s="14" t="s">
        <v>190</v>
      </c>
      <c r="J145" s="15"/>
      <c r="K145" s="17"/>
      <c r="L145" s="17"/>
      <c r="M145" s="17"/>
    </row>
    <row r="146" spans="1:13">
      <c r="A146" s="13"/>
      <c r="B146" s="14" t="s">
        <v>191</v>
      </c>
      <c r="C146" s="15"/>
      <c r="D146" s="17"/>
      <c r="E146" s="17"/>
      <c r="F146" s="17"/>
      <c r="H146" s="13"/>
      <c r="I146" s="14" t="s">
        <v>191</v>
      </c>
      <c r="J146" s="15"/>
      <c r="K146" s="17"/>
      <c r="L146" s="17"/>
      <c r="M146" s="17"/>
    </row>
    <row r="147" spans="1:13">
      <c r="A147" s="13"/>
      <c r="B147" s="14" t="s">
        <v>192</v>
      </c>
      <c r="C147" s="15"/>
      <c r="D147" s="17"/>
      <c r="E147" s="17"/>
      <c r="F147" s="17"/>
      <c r="H147" s="13"/>
      <c r="I147" s="14" t="s">
        <v>192</v>
      </c>
      <c r="J147" s="15"/>
      <c r="K147" s="17"/>
      <c r="L147" s="17"/>
      <c r="M147" s="17"/>
    </row>
    <row r="148" spans="1:13">
      <c r="A148" s="13"/>
      <c r="B148" s="14" t="s">
        <v>193</v>
      </c>
      <c r="C148" s="15"/>
      <c r="D148" s="17"/>
      <c r="E148" s="17"/>
      <c r="F148" s="17"/>
      <c r="H148" s="13"/>
      <c r="I148" s="14" t="s">
        <v>193</v>
      </c>
      <c r="J148" s="15"/>
      <c r="K148" s="17"/>
      <c r="L148" s="17"/>
      <c r="M148" s="17"/>
    </row>
    <row r="149" spans="1:13">
      <c r="A149" s="13"/>
      <c r="B149" s="14" t="s">
        <v>194</v>
      </c>
      <c r="C149" s="15"/>
      <c r="D149" s="17"/>
      <c r="E149" s="17"/>
      <c r="F149" s="17"/>
      <c r="H149" s="13"/>
      <c r="I149" s="14" t="s">
        <v>194</v>
      </c>
      <c r="J149" s="15"/>
      <c r="K149" s="17"/>
      <c r="L149" s="17"/>
      <c r="M149" s="17"/>
    </row>
    <row r="150" spans="1:13" ht="12" customHeight="1">
      <c r="A150" s="8">
        <v>340</v>
      </c>
      <c r="B150" s="9" t="s">
        <v>76</v>
      </c>
      <c r="C150" s="10">
        <f>SUM(C151:C172)</f>
        <v>0</v>
      </c>
      <c r="D150" s="11">
        <f>SUM(D151:D172)</f>
        <v>762523.98</v>
      </c>
      <c r="E150" s="11">
        <f>SUM(E151:E172)</f>
        <v>779300</v>
      </c>
      <c r="F150" s="11">
        <f>SUM(F151:F172)</f>
        <v>779300</v>
      </c>
      <c r="H150" s="8">
        <v>340</v>
      </c>
      <c r="I150" s="9" t="s">
        <v>76</v>
      </c>
      <c r="J150" s="10">
        <f>SUM(J151:J172)</f>
        <v>2662</v>
      </c>
      <c r="K150" s="11">
        <f>SUM(K151:K172)</f>
        <v>2132075</v>
      </c>
      <c r="L150" s="11">
        <f>SUM(L151:L172)</f>
        <v>2132075</v>
      </c>
      <c r="M150" s="11">
        <f>SUM(M151:M172)</f>
        <v>2132075</v>
      </c>
    </row>
    <row r="151" spans="1:13" ht="12" customHeight="1">
      <c r="A151" s="13"/>
      <c r="B151" s="14" t="s">
        <v>77</v>
      </c>
      <c r="C151" s="15"/>
      <c r="D151" s="17"/>
      <c r="E151" s="17"/>
      <c r="F151" s="17"/>
      <c r="H151" s="13"/>
      <c r="I151" s="14" t="s">
        <v>77</v>
      </c>
      <c r="J151" s="15"/>
      <c r="K151" s="17"/>
      <c r="L151" s="17"/>
      <c r="M151" s="17"/>
    </row>
    <row r="152" spans="1:13">
      <c r="A152" s="13"/>
      <c r="B152" s="14" t="s">
        <v>195</v>
      </c>
      <c r="C152" s="15"/>
      <c r="D152" s="17"/>
      <c r="E152" s="17"/>
      <c r="F152" s="17"/>
      <c r="H152" s="13"/>
      <c r="I152" s="14" t="s">
        <v>195</v>
      </c>
      <c r="J152" s="15"/>
      <c r="K152" s="17"/>
      <c r="L152" s="17"/>
      <c r="M152" s="17"/>
    </row>
    <row r="153" spans="1:13">
      <c r="A153" s="13"/>
      <c r="B153" s="14" t="s">
        <v>78</v>
      </c>
      <c r="C153" s="15"/>
      <c r="D153" s="17"/>
      <c r="E153" s="17"/>
      <c r="F153" s="17"/>
      <c r="H153" s="13"/>
      <c r="I153" s="14" t="s">
        <v>78</v>
      </c>
      <c r="J153" s="15"/>
      <c r="K153" s="17"/>
      <c r="L153" s="17"/>
      <c r="M153" s="17"/>
    </row>
    <row r="154" spans="1:13" ht="12" customHeight="1">
      <c r="A154" s="13"/>
      <c r="B154" s="14" t="s">
        <v>79</v>
      </c>
      <c r="C154" s="15"/>
      <c r="D154" s="17"/>
      <c r="E154" s="17"/>
      <c r="F154" s="17"/>
      <c r="H154" s="13"/>
      <c r="I154" s="14" t="s">
        <v>79</v>
      </c>
      <c r="J154" s="15"/>
      <c r="K154" s="17"/>
      <c r="L154" s="17"/>
      <c r="M154" s="17"/>
    </row>
    <row r="155" spans="1:13" ht="12" customHeight="1">
      <c r="A155" s="13"/>
      <c r="B155" s="14" t="s">
        <v>80</v>
      </c>
      <c r="C155" s="15"/>
      <c r="D155" s="17"/>
      <c r="E155" s="17"/>
      <c r="F155" s="17"/>
      <c r="H155" s="13"/>
      <c r="I155" s="14" t="s">
        <v>80</v>
      </c>
      <c r="J155" s="15"/>
      <c r="K155" s="17"/>
      <c r="L155" s="17"/>
      <c r="M155" s="17"/>
    </row>
    <row r="156" spans="1:13">
      <c r="A156" s="13"/>
      <c r="B156" s="14" t="s">
        <v>81</v>
      </c>
      <c r="C156" s="15"/>
      <c r="D156" s="17"/>
      <c r="E156" s="17"/>
      <c r="F156" s="17"/>
      <c r="H156" s="13"/>
      <c r="I156" s="14" t="s">
        <v>81</v>
      </c>
      <c r="J156" s="15"/>
      <c r="K156" s="17"/>
      <c r="L156" s="17"/>
      <c r="M156" s="17"/>
    </row>
    <row r="157" spans="1:13">
      <c r="A157" s="13"/>
      <c r="B157" s="14" t="s">
        <v>196</v>
      </c>
      <c r="C157" s="15"/>
      <c r="D157" s="17"/>
      <c r="E157" s="17"/>
      <c r="F157" s="17"/>
      <c r="H157" s="13"/>
      <c r="I157" s="14" t="s">
        <v>196</v>
      </c>
      <c r="J157" s="15"/>
      <c r="K157" s="17"/>
      <c r="L157" s="17"/>
      <c r="M157" s="17"/>
    </row>
    <row r="158" spans="1:13">
      <c r="A158" s="13"/>
      <c r="B158" s="14" t="s">
        <v>82</v>
      </c>
      <c r="C158" s="15"/>
      <c r="D158" s="17"/>
      <c r="E158" s="17"/>
      <c r="F158" s="17"/>
      <c r="H158" s="13"/>
      <c r="I158" s="14" t="s">
        <v>82</v>
      </c>
      <c r="J158" s="15"/>
      <c r="K158" s="17"/>
      <c r="L158" s="17"/>
      <c r="M158" s="17"/>
    </row>
    <row r="159" spans="1:13">
      <c r="A159" s="13"/>
      <c r="B159" s="14" t="s">
        <v>276</v>
      </c>
      <c r="C159" s="15"/>
      <c r="D159" s="17"/>
      <c r="E159" s="17"/>
      <c r="F159" s="17"/>
      <c r="H159" s="13"/>
      <c r="I159" s="14" t="s">
        <v>276</v>
      </c>
      <c r="J159" s="15"/>
      <c r="K159" s="17"/>
      <c r="L159" s="17"/>
      <c r="M159" s="17"/>
    </row>
    <row r="160" spans="1:13">
      <c r="A160" s="13"/>
      <c r="B160" s="14" t="s">
        <v>197</v>
      </c>
      <c r="C160" s="15">
        <f>6588.96-6588.96</f>
        <v>0</v>
      </c>
      <c r="D160" s="17">
        <f>779300-16776.02</f>
        <v>762523.98</v>
      </c>
      <c r="E160" s="17">
        <v>779300</v>
      </c>
      <c r="F160" s="17">
        <v>779300</v>
      </c>
      <c r="H160" s="13"/>
      <c r="I160" s="14" t="s">
        <v>197</v>
      </c>
      <c r="J160" s="15">
        <v>2662</v>
      </c>
      <c r="K160" s="17">
        <v>2132075</v>
      </c>
      <c r="L160" s="17">
        <v>2132075</v>
      </c>
      <c r="M160" s="17">
        <v>2132075</v>
      </c>
    </row>
    <row r="161" spans="1:13" ht="12" customHeight="1">
      <c r="A161" s="13"/>
      <c r="B161" s="14" t="s">
        <v>281</v>
      </c>
      <c r="C161" s="15"/>
      <c r="D161" s="17"/>
      <c r="E161" s="17"/>
      <c r="F161" s="17"/>
      <c r="H161" s="13"/>
      <c r="I161" s="14" t="s">
        <v>281</v>
      </c>
      <c r="J161" s="15"/>
      <c r="K161" s="17"/>
      <c r="L161" s="17"/>
      <c r="M161" s="17"/>
    </row>
    <row r="162" spans="1:13" ht="12" customHeight="1">
      <c r="A162" s="13"/>
      <c r="B162" s="14" t="s">
        <v>198</v>
      </c>
      <c r="C162" s="15"/>
      <c r="D162" s="17"/>
      <c r="E162" s="17"/>
      <c r="F162" s="17"/>
      <c r="H162" s="13"/>
      <c r="I162" s="14" t="s">
        <v>198</v>
      </c>
      <c r="J162" s="15"/>
      <c r="K162" s="17"/>
      <c r="L162" s="17"/>
      <c r="M162" s="17"/>
    </row>
    <row r="163" spans="1:13">
      <c r="A163" s="13"/>
      <c r="B163" s="14" t="s">
        <v>83</v>
      </c>
      <c r="C163" s="15"/>
      <c r="D163" s="17"/>
      <c r="E163" s="17"/>
      <c r="F163" s="17"/>
      <c r="H163" s="13"/>
      <c r="I163" s="14" t="s">
        <v>83</v>
      </c>
      <c r="J163" s="15"/>
      <c r="K163" s="17"/>
      <c r="L163" s="17"/>
      <c r="M163" s="17"/>
    </row>
    <row r="164" spans="1:13">
      <c r="A164" s="13"/>
      <c r="B164" s="14" t="s">
        <v>84</v>
      </c>
      <c r="C164" s="15"/>
      <c r="D164" s="17"/>
      <c r="E164" s="17"/>
      <c r="F164" s="17"/>
      <c r="H164" s="13"/>
      <c r="I164" s="14" t="s">
        <v>84</v>
      </c>
      <c r="J164" s="15"/>
      <c r="K164" s="17"/>
      <c r="L164" s="17"/>
      <c r="M164" s="17"/>
    </row>
    <row r="165" spans="1:13">
      <c r="A165" s="13"/>
      <c r="B165" s="14" t="s">
        <v>85</v>
      </c>
      <c r="C165" s="15"/>
      <c r="D165" s="17"/>
      <c r="E165" s="17"/>
      <c r="F165" s="17"/>
      <c r="H165" s="13"/>
      <c r="I165" s="14" t="s">
        <v>85</v>
      </c>
      <c r="J165" s="15"/>
      <c r="K165" s="17"/>
      <c r="L165" s="17"/>
      <c r="M165" s="17"/>
    </row>
    <row r="166" spans="1:13">
      <c r="A166" s="13"/>
      <c r="B166" s="14" t="s">
        <v>86</v>
      </c>
      <c r="C166" s="15"/>
      <c r="D166" s="17"/>
      <c r="E166" s="17"/>
      <c r="F166" s="17"/>
      <c r="H166" s="13"/>
      <c r="I166" s="14" t="s">
        <v>86</v>
      </c>
      <c r="J166" s="15"/>
      <c r="K166" s="17"/>
      <c r="L166" s="17"/>
      <c r="M166" s="17"/>
    </row>
    <row r="167" spans="1:13">
      <c r="A167" s="13"/>
      <c r="B167" s="14" t="s">
        <v>87</v>
      </c>
      <c r="C167" s="15"/>
      <c r="D167" s="17"/>
      <c r="E167" s="17"/>
      <c r="F167" s="17"/>
      <c r="H167" s="13"/>
      <c r="I167" s="14" t="s">
        <v>87</v>
      </c>
      <c r="J167" s="15"/>
      <c r="K167" s="17"/>
      <c r="L167" s="17"/>
      <c r="M167" s="17"/>
    </row>
    <row r="168" spans="1:13">
      <c r="A168" s="13"/>
      <c r="B168" s="14" t="s">
        <v>199</v>
      </c>
      <c r="C168" s="15"/>
      <c r="D168" s="17"/>
      <c r="E168" s="17"/>
      <c r="F168" s="17"/>
      <c r="H168" s="13"/>
      <c r="I168" s="14" t="s">
        <v>199</v>
      </c>
      <c r="J168" s="15"/>
      <c r="K168" s="17"/>
      <c r="L168" s="17"/>
      <c r="M168" s="17"/>
    </row>
    <row r="169" spans="1:13" ht="12" customHeight="1">
      <c r="A169" s="13"/>
      <c r="B169" s="14" t="s">
        <v>309</v>
      </c>
      <c r="C169" s="15"/>
      <c r="D169" s="17"/>
      <c r="E169" s="17"/>
      <c r="F169" s="17"/>
      <c r="H169" s="13"/>
      <c r="I169" s="14"/>
      <c r="J169" s="15"/>
      <c r="K169" s="17"/>
      <c r="L169" s="17"/>
      <c r="M169" s="17"/>
    </row>
    <row r="170" spans="1:13" ht="12" customHeight="1">
      <c r="A170" s="13"/>
      <c r="B170" s="14" t="s">
        <v>282</v>
      </c>
      <c r="C170" s="15"/>
      <c r="D170" s="17"/>
      <c r="E170" s="17"/>
      <c r="F170" s="17"/>
      <c r="H170" s="13"/>
      <c r="I170" s="14" t="s">
        <v>282</v>
      </c>
      <c r="J170" s="15"/>
      <c r="K170" s="17"/>
      <c r="L170" s="17"/>
      <c r="M170" s="17"/>
    </row>
    <row r="171" spans="1:13">
      <c r="A171" s="13"/>
      <c r="B171" s="14" t="s">
        <v>200</v>
      </c>
      <c r="C171" s="15"/>
      <c r="D171" s="17"/>
      <c r="E171" s="17"/>
      <c r="F171" s="17"/>
      <c r="H171" s="13"/>
      <c r="I171" s="14" t="s">
        <v>200</v>
      </c>
      <c r="J171" s="15"/>
      <c r="K171" s="17"/>
      <c r="L171" s="17"/>
      <c r="M171" s="17"/>
    </row>
    <row r="172" spans="1:13">
      <c r="A172" s="13"/>
      <c r="B172" s="14" t="s">
        <v>201</v>
      </c>
      <c r="C172" s="15"/>
      <c r="D172" s="17"/>
      <c r="E172" s="17"/>
      <c r="F172" s="17"/>
      <c r="H172" s="13"/>
      <c r="I172" s="14" t="s">
        <v>201</v>
      </c>
      <c r="J172" s="15"/>
      <c r="K172" s="17"/>
      <c r="L172" s="17"/>
      <c r="M172" s="17"/>
    </row>
    <row r="173" spans="1:13">
      <c r="A173" s="45" t="s">
        <v>88</v>
      </c>
      <c r="B173" s="45"/>
      <c r="C173" s="22">
        <f>C6+C9+C10+C11+C14+C15+C24+C25+C88+C124+C127+C133+C150</f>
        <v>6588.96</v>
      </c>
      <c r="D173" s="23">
        <f>D6+D9+D10+D11+D14+D15+D24+D25+D88+D124+D127+D133+D150</f>
        <v>8265300</v>
      </c>
      <c r="E173" s="23">
        <f>E6+E9+E10+E11+E14+E15+E24+E25+E88+E124+E127+E133+E150</f>
        <v>6061100</v>
      </c>
      <c r="F173" s="23">
        <f>F6+F9+F10+F11+F14+F15+F24+F25+F88+F124+F127+F133+F150</f>
        <v>6856000</v>
      </c>
      <c r="H173" s="45" t="s">
        <v>88</v>
      </c>
      <c r="I173" s="45"/>
      <c r="J173" s="22">
        <f>J6+J9+J10+J11+J14+J15+J24+J25+J88+J124+J127+J133+J150</f>
        <v>2662</v>
      </c>
      <c r="K173" s="23">
        <f>K150+K133+K127+K124+K88+K25+K15+K14+K11+K10+K9+K6</f>
        <v>2323000</v>
      </c>
      <c r="L173" s="23">
        <f>L6+L9+L10+L11+L14+L15+L24+L25+L88+L124+L127+L133+L150</f>
        <v>2323000</v>
      </c>
      <c r="M173" s="23">
        <f>M6+M9+M10+M11+M14+M15+M24+M25+M88+M124+M127+M133+M150</f>
        <v>2323000</v>
      </c>
    </row>
    <row r="174" spans="1:13" ht="288">
      <c r="A174" s="54" t="s">
        <v>202</v>
      </c>
      <c r="B174" s="55"/>
      <c r="C174" s="22">
        <f>C6+C9+C10</f>
        <v>6588.96</v>
      </c>
      <c r="D174" s="23">
        <f>D6+D9+D10</f>
        <v>2806498.49</v>
      </c>
      <c r="E174" s="23">
        <f>E6+E9+E10</f>
        <v>3818000</v>
      </c>
      <c r="F174" s="23">
        <f>F6+F9+F10</f>
        <v>4612900</v>
      </c>
      <c r="H174" s="45" t="s">
        <v>89</v>
      </c>
      <c r="I174" s="45"/>
      <c r="J174" s="22">
        <f>J6+J9+J10</f>
        <v>0</v>
      </c>
      <c r="K174" s="23">
        <f>K6+K9+K10</f>
        <v>190925</v>
      </c>
      <c r="L174" s="23">
        <f>L6+L9+L10</f>
        <v>190925</v>
      </c>
      <c r="M174" s="23">
        <f>M6+M9+M10</f>
        <v>190925</v>
      </c>
    </row>
    <row r="175" spans="1:13">
      <c r="A175" s="45" t="s">
        <v>197</v>
      </c>
      <c r="B175" s="45"/>
      <c r="C175" s="22">
        <f>C160</f>
        <v>0</v>
      </c>
      <c r="D175" s="23">
        <f>D160</f>
        <v>762523.98</v>
      </c>
      <c r="E175" s="23">
        <f>E160</f>
        <v>779300</v>
      </c>
      <c r="F175" s="23">
        <f>F160</f>
        <v>779300</v>
      </c>
      <c r="H175" s="45" t="s">
        <v>197</v>
      </c>
      <c r="I175" s="45"/>
      <c r="J175" s="22">
        <f>J160</f>
        <v>2662</v>
      </c>
      <c r="K175" s="23">
        <f>K160</f>
        <v>2132075</v>
      </c>
      <c r="L175" s="23">
        <f>L160</f>
        <v>2132075</v>
      </c>
      <c r="M175" s="23">
        <f>M160</f>
        <v>2132075</v>
      </c>
    </row>
    <row r="176" spans="1:13">
      <c r="K176" s="33">
        <f>K173+J173</f>
        <v>2325662</v>
      </c>
    </row>
    <row r="177" spans="1:13">
      <c r="A177" s="65" t="s">
        <v>269</v>
      </c>
      <c r="B177" s="66"/>
      <c r="C177" s="66"/>
      <c r="D177" s="66"/>
      <c r="E177" s="66"/>
      <c r="F177" s="67"/>
    </row>
    <row r="178" spans="1:13">
      <c r="A178" s="13">
        <v>225</v>
      </c>
      <c r="B178" s="14" t="s">
        <v>270</v>
      </c>
      <c r="C178" s="15"/>
      <c r="D178" s="17"/>
      <c r="E178" s="17"/>
      <c r="F178" s="17"/>
      <c r="I178" s="12" t="s">
        <v>300</v>
      </c>
    </row>
    <row r="179" spans="1:13">
      <c r="A179" s="13">
        <v>225</v>
      </c>
      <c r="B179" s="14"/>
      <c r="C179" s="15"/>
      <c r="D179" s="17"/>
      <c r="E179" s="17"/>
      <c r="F179" s="17"/>
    </row>
    <row r="180" spans="1:13">
      <c r="A180" s="42" t="s">
        <v>88</v>
      </c>
      <c r="B180" s="43"/>
      <c r="C180" s="22">
        <f>SUM(C178:C179)</f>
        <v>0</v>
      </c>
      <c r="D180" s="23">
        <f>SUM(D178:D179)</f>
        <v>0</v>
      </c>
      <c r="E180" s="23">
        <f>SUM(E178:E179)</f>
        <v>0</v>
      </c>
      <c r="F180" s="23">
        <f>SUM(F178:F179)</f>
        <v>0</v>
      </c>
    </row>
    <row r="182" spans="1:13">
      <c r="A182" s="75" t="s">
        <v>90</v>
      </c>
      <c r="B182" s="76"/>
      <c r="C182" s="76"/>
      <c r="D182" s="76"/>
      <c r="E182" s="76"/>
      <c r="F182" s="77"/>
    </row>
    <row r="183" spans="1:13">
      <c r="A183" s="65" t="s">
        <v>248</v>
      </c>
      <c r="B183" s="66"/>
      <c r="C183" s="66"/>
      <c r="D183" s="66"/>
      <c r="E183" s="66"/>
      <c r="F183" s="67"/>
    </row>
    <row r="184" spans="1:13">
      <c r="A184" s="13">
        <v>225</v>
      </c>
      <c r="B184" s="14" t="s">
        <v>203</v>
      </c>
      <c r="C184" s="15"/>
      <c r="D184" s="17"/>
      <c r="E184" s="17"/>
      <c r="F184" s="17"/>
      <c r="I184" s="40" t="s">
        <v>271</v>
      </c>
      <c r="K184" s="33">
        <f>D150+D133+D124+D88-D112-D118+D25-D47-D71-D72-D73+D23+D24+D14+D11</f>
        <v>1017100</v>
      </c>
      <c r="L184" s="33">
        <f>E150+E133+E124+E88-E112-E118+E25-E47-E71-E72-E73+E23+E24+E14+E11</f>
        <v>847300</v>
      </c>
      <c r="M184" s="33">
        <f>F150+F133+F124+F88-F112-F118+F25-F47-F71-F72-F73+F23+F24+F14+F11</f>
        <v>847300</v>
      </c>
    </row>
    <row r="185" spans="1:13">
      <c r="A185" s="13">
        <v>225</v>
      </c>
      <c r="B185" s="14" t="s">
        <v>91</v>
      </c>
      <c r="C185" s="15"/>
      <c r="D185" s="17"/>
      <c r="E185" s="17"/>
      <c r="F185" s="17"/>
    </row>
    <row r="186" spans="1:13">
      <c r="A186" s="42" t="s">
        <v>88</v>
      </c>
      <c r="B186" s="43"/>
      <c r="C186" s="22">
        <f>SUM(C184:C185)</f>
        <v>0</v>
      </c>
      <c r="D186" s="23">
        <f>SUM(D184:D185)</f>
        <v>0</v>
      </c>
      <c r="E186" s="23">
        <f>SUM(E184:E185)</f>
        <v>0</v>
      </c>
      <c r="F186" s="23">
        <f>SUM(F184:F185)</f>
        <v>0</v>
      </c>
    </row>
    <row r="187" spans="1:13">
      <c r="A187" s="65" t="s">
        <v>249</v>
      </c>
      <c r="B187" s="66"/>
      <c r="C187" s="66"/>
      <c r="D187" s="66"/>
      <c r="E187" s="66"/>
      <c r="F187" s="67"/>
      <c r="H187" s="56"/>
      <c r="I187" s="56"/>
    </row>
    <row r="188" spans="1:13">
      <c r="A188" s="13">
        <v>225</v>
      </c>
      <c r="B188" s="14" t="s">
        <v>92</v>
      </c>
      <c r="C188" s="15"/>
      <c r="D188" s="17"/>
      <c r="E188" s="17"/>
      <c r="F188" s="17"/>
      <c r="H188" s="56"/>
      <c r="I188" s="56"/>
    </row>
    <row r="189" spans="1:13">
      <c r="A189" s="13">
        <v>225</v>
      </c>
      <c r="B189" s="14" t="s">
        <v>93</v>
      </c>
      <c r="C189" s="15"/>
      <c r="D189" s="17"/>
      <c r="E189" s="17"/>
      <c r="F189" s="17"/>
      <c r="H189" s="56"/>
      <c r="I189" s="56"/>
    </row>
    <row r="190" spans="1:13">
      <c r="A190" s="13">
        <v>225</v>
      </c>
      <c r="B190" s="14" t="s">
        <v>94</v>
      </c>
      <c r="C190" s="15"/>
      <c r="D190" s="17">
        <v>5300</v>
      </c>
      <c r="E190" s="17"/>
      <c r="F190" s="17"/>
      <c r="H190" s="56"/>
      <c r="I190" s="56"/>
      <c r="K190" s="33"/>
    </row>
    <row r="191" spans="1:13">
      <c r="A191" s="13">
        <v>225</v>
      </c>
      <c r="B191" s="14" t="s">
        <v>204</v>
      </c>
      <c r="C191" s="15"/>
      <c r="D191" s="17"/>
      <c r="E191" s="17"/>
      <c r="F191" s="17"/>
      <c r="H191" s="56"/>
      <c r="I191" s="56"/>
      <c r="K191" s="33"/>
    </row>
    <row r="192" spans="1:13">
      <c r="A192" s="13">
        <v>226</v>
      </c>
      <c r="B192" s="14" t="s">
        <v>95</v>
      </c>
      <c r="C192" s="15"/>
      <c r="D192" s="17"/>
      <c r="E192" s="17"/>
      <c r="F192" s="17"/>
      <c r="H192" s="56"/>
      <c r="I192" s="56"/>
      <c r="K192" s="33"/>
    </row>
    <row r="193" spans="1:11">
      <c r="A193" s="13">
        <v>226</v>
      </c>
      <c r="B193" s="14" t="s">
        <v>96</v>
      </c>
      <c r="C193" s="15"/>
      <c r="D193" s="17"/>
      <c r="E193" s="17"/>
      <c r="F193" s="17"/>
      <c r="H193" s="56"/>
      <c r="I193" s="56"/>
      <c r="K193" s="33"/>
    </row>
    <row r="194" spans="1:11">
      <c r="A194" s="13">
        <v>226</v>
      </c>
      <c r="B194" s="14" t="s">
        <v>205</v>
      </c>
      <c r="C194" s="15"/>
      <c r="D194" s="17"/>
      <c r="E194" s="17"/>
      <c r="F194" s="17"/>
      <c r="H194" s="56"/>
      <c r="I194" s="56"/>
      <c r="K194" s="33"/>
    </row>
    <row r="195" spans="1:11">
      <c r="A195" s="13">
        <v>226</v>
      </c>
      <c r="B195" s="14" t="s">
        <v>53</v>
      </c>
      <c r="C195" s="15"/>
      <c r="D195" s="17"/>
      <c r="E195" s="17"/>
      <c r="F195" s="17"/>
      <c r="H195" s="56"/>
      <c r="I195" s="56"/>
      <c r="K195" s="33"/>
    </row>
    <row r="196" spans="1:11">
      <c r="A196" s="13">
        <v>226</v>
      </c>
      <c r="B196" s="14" t="s">
        <v>97</v>
      </c>
      <c r="C196" s="15"/>
      <c r="D196" s="17"/>
      <c r="E196" s="17"/>
      <c r="F196" s="17"/>
      <c r="H196" s="56"/>
      <c r="I196" s="56"/>
      <c r="K196" s="33"/>
    </row>
    <row r="197" spans="1:11">
      <c r="A197" s="13">
        <v>226</v>
      </c>
      <c r="B197" s="14" t="s">
        <v>98</v>
      </c>
      <c r="C197" s="15"/>
      <c r="D197" s="17"/>
      <c r="E197" s="17"/>
      <c r="F197" s="17"/>
      <c r="H197" s="56"/>
      <c r="I197" s="56"/>
      <c r="K197" s="33"/>
    </row>
    <row r="198" spans="1:11">
      <c r="A198" s="13">
        <v>226</v>
      </c>
      <c r="B198" s="14" t="s">
        <v>99</v>
      </c>
      <c r="C198" s="15"/>
      <c r="D198" s="17"/>
      <c r="E198" s="17"/>
      <c r="F198" s="17"/>
      <c r="H198" s="56"/>
      <c r="I198" s="56"/>
      <c r="K198" s="33"/>
    </row>
    <row r="199" spans="1:11">
      <c r="A199" s="13">
        <v>340</v>
      </c>
      <c r="B199" s="14" t="s">
        <v>206</v>
      </c>
      <c r="C199" s="15"/>
      <c r="D199" s="17"/>
      <c r="E199" s="17"/>
      <c r="F199" s="17"/>
      <c r="H199" s="56"/>
      <c r="I199" s="56"/>
      <c r="K199" s="33"/>
    </row>
    <row r="200" spans="1:11">
      <c r="A200" s="13">
        <v>340</v>
      </c>
      <c r="B200" s="14" t="s">
        <v>207</v>
      </c>
      <c r="C200" s="15"/>
      <c r="D200" s="17"/>
      <c r="E200" s="17"/>
      <c r="F200" s="17"/>
      <c r="H200" s="56"/>
      <c r="I200" s="56"/>
      <c r="K200" s="33"/>
    </row>
    <row r="201" spans="1:11">
      <c r="A201" s="13">
        <v>340</v>
      </c>
      <c r="B201" s="14" t="s">
        <v>283</v>
      </c>
      <c r="C201" s="15"/>
      <c r="D201" s="17"/>
      <c r="E201" s="17"/>
      <c r="F201" s="17"/>
      <c r="H201" s="56"/>
      <c r="I201" s="56"/>
      <c r="K201" s="33"/>
    </row>
    <row r="202" spans="1:11">
      <c r="A202" s="13">
        <v>340</v>
      </c>
      <c r="B202" s="14" t="s">
        <v>82</v>
      </c>
      <c r="C202" s="15"/>
      <c r="D202" s="17"/>
      <c r="E202" s="17"/>
      <c r="F202" s="17"/>
      <c r="K202" s="33"/>
    </row>
    <row r="203" spans="1:11">
      <c r="A203" s="42" t="s">
        <v>88</v>
      </c>
      <c r="B203" s="43"/>
      <c r="C203" s="22">
        <f>SUM(C188:C202)</f>
        <v>0</v>
      </c>
      <c r="D203" s="23">
        <f>SUM(D188:D202)</f>
        <v>5300</v>
      </c>
      <c r="E203" s="23">
        <f>SUM(E188:E202)</f>
        <v>0</v>
      </c>
      <c r="F203" s="23">
        <f>SUM(F188:F202)</f>
        <v>0</v>
      </c>
      <c r="H203" s="56"/>
      <c r="I203" s="56"/>
      <c r="K203" s="33"/>
    </row>
    <row r="204" spans="1:11">
      <c r="A204" s="65" t="s">
        <v>250</v>
      </c>
      <c r="B204" s="66"/>
      <c r="C204" s="66"/>
      <c r="D204" s="66"/>
      <c r="E204" s="66"/>
      <c r="F204" s="67"/>
      <c r="H204" s="56"/>
      <c r="I204" s="56"/>
    </row>
    <row r="205" spans="1:11">
      <c r="A205" s="13">
        <v>225</v>
      </c>
      <c r="B205" s="14" t="s">
        <v>100</v>
      </c>
      <c r="C205" s="15"/>
      <c r="D205" s="17"/>
      <c r="E205" s="17"/>
      <c r="F205" s="17"/>
      <c r="H205" s="56"/>
      <c r="I205" s="56"/>
      <c r="K205" s="33"/>
    </row>
    <row r="206" spans="1:11">
      <c r="A206" s="13">
        <v>225</v>
      </c>
      <c r="B206" s="14" t="s">
        <v>101</v>
      </c>
      <c r="C206" s="15"/>
      <c r="D206" s="17"/>
      <c r="E206" s="17"/>
      <c r="F206" s="17"/>
      <c r="H206" s="56"/>
      <c r="I206" s="56"/>
      <c r="K206" s="33"/>
    </row>
    <row r="207" spans="1:11">
      <c r="A207" s="13">
        <v>225</v>
      </c>
      <c r="B207" s="14" t="s">
        <v>102</v>
      </c>
      <c r="C207" s="15"/>
      <c r="D207" s="17">
        <v>169200</v>
      </c>
      <c r="E207" s="17"/>
      <c r="F207" s="17"/>
    </row>
    <row r="208" spans="1:11">
      <c r="A208" s="13">
        <v>225</v>
      </c>
      <c r="B208" s="14" t="s">
        <v>42</v>
      </c>
      <c r="C208" s="15"/>
      <c r="D208" s="17">
        <v>40000</v>
      </c>
      <c r="E208" s="17"/>
      <c r="F208" s="17"/>
      <c r="H208" s="56"/>
      <c r="I208" s="56"/>
    </row>
    <row r="209" spans="1:11">
      <c r="A209" s="13">
        <v>225</v>
      </c>
      <c r="B209" s="14" t="s">
        <v>258</v>
      </c>
      <c r="C209" s="15"/>
      <c r="D209" s="17"/>
      <c r="E209" s="17"/>
      <c r="F209" s="17"/>
      <c r="H209" s="56"/>
      <c r="I209" s="56"/>
    </row>
    <row r="210" spans="1:11">
      <c r="A210" s="13">
        <v>225</v>
      </c>
      <c r="B210" s="14" t="s">
        <v>103</v>
      </c>
      <c r="C210" s="15"/>
      <c r="D210" s="17"/>
      <c r="E210" s="17"/>
      <c r="F210" s="17"/>
      <c r="H210" s="56"/>
      <c r="I210" s="56"/>
    </row>
    <row r="211" spans="1:11">
      <c r="A211" s="13">
        <v>225</v>
      </c>
      <c r="B211" s="14" t="s">
        <v>293</v>
      </c>
      <c r="C211" s="15"/>
      <c r="D211" s="17">
        <v>9200</v>
      </c>
      <c r="E211" s="17"/>
      <c r="F211" s="17"/>
      <c r="H211" s="56"/>
      <c r="I211" s="56"/>
    </row>
    <row r="212" spans="1:11">
      <c r="A212" s="13">
        <v>225</v>
      </c>
      <c r="B212" s="14" t="s">
        <v>294</v>
      </c>
      <c r="C212" s="15"/>
      <c r="D212" s="17"/>
      <c r="E212" s="17"/>
      <c r="F212" s="17"/>
      <c r="H212" s="56"/>
      <c r="I212" s="56"/>
    </row>
    <row r="213" spans="1:11">
      <c r="A213" s="13">
        <v>225</v>
      </c>
      <c r="B213" s="14" t="s">
        <v>295</v>
      </c>
      <c r="C213" s="15"/>
      <c r="D213" s="17">
        <v>58800</v>
      </c>
      <c r="E213" s="17"/>
      <c r="F213" s="17"/>
      <c r="H213" s="56"/>
      <c r="I213" s="56"/>
    </row>
    <row r="214" spans="1:11">
      <c r="A214" s="13">
        <v>225</v>
      </c>
      <c r="B214" s="14" t="s">
        <v>255</v>
      </c>
      <c r="C214" s="15"/>
      <c r="D214" s="17"/>
      <c r="E214" s="17"/>
      <c r="F214" s="17"/>
      <c r="H214" s="56"/>
      <c r="I214" s="56"/>
      <c r="K214" s="33"/>
    </row>
    <row r="215" spans="1:11">
      <c r="A215" s="13">
        <v>225</v>
      </c>
      <c r="B215" s="14" t="s">
        <v>256</v>
      </c>
      <c r="C215" s="15"/>
      <c r="D215" s="17"/>
      <c r="E215" s="17"/>
      <c r="F215" s="17"/>
      <c r="H215" s="56"/>
      <c r="I215" s="56"/>
      <c r="K215" s="33"/>
    </row>
    <row r="216" spans="1:11">
      <c r="A216" s="13">
        <v>225</v>
      </c>
      <c r="B216" s="14" t="s">
        <v>105</v>
      </c>
      <c r="C216" s="15"/>
      <c r="D216" s="17"/>
      <c r="E216" s="17"/>
      <c r="F216" s="17"/>
    </row>
    <row r="217" spans="1:11">
      <c r="A217" s="13">
        <v>225</v>
      </c>
      <c r="B217" s="14" t="s">
        <v>277</v>
      </c>
      <c r="C217" s="15"/>
      <c r="D217" s="17"/>
      <c r="E217" s="17"/>
      <c r="F217" s="17"/>
    </row>
    <row r="218" spans="1:11">
      <c r="A218" s="13">
        <v>225</v>
      </c>
      <c r="B218" s="14" t="s">
        <v>106</v>
      </c>
      <c r="C218" s="15"/>
      <c r="D218" s="17"/>
      <c r="E218" s="17"/>
      <c r="F218" s="17"/>
    </row>
    <row r="219" spans="1:11">
      <c r="A219" s="13">
        <v>225</v>
      </c>
      <c r="B219" s="14" t="s">
        <v>208</v>
      </c>
      <c r="C219" s="15"/>
      <c r="D219" s="17"/>
      <c r="E219" s="17"/>
      <c r="F219" s="17"/>
      <c r="H219" s="56"/>
      <c r="I219" s="56"/>
      <c r="K219" s="33"/>
    </row>
    <row r="220" spans="1:11">
      <c r="A220" s="13">
        <v>226</v>
      </c>
      <c r="B220" s="14" t="s">
        <v>259</v>
      </c>
      <c r="C220" s="15"/>
      <c r="D220" s="17"/>
      <c r="E220" s="17"/>
      <c r="F220" s="17"/>
      <c r="H220" s="56"/>
      <c r="I220" s="56"/>
      <c r="K220" s="33"/>
    </row>
    <row r="221" spans="1:11">
      <c r="A221" s="13">
        <v>310</v>
      </c>
      <c r="B221" s="14" t="s">
        <v>107</v>
      </c>
      <c r="C221" s="15"/>
      <c r="D221" s="17"/>
      <c r="E221" s="17"/>
      <c r="F221" s="17"/>
      <c r="H221" s="56"/>
      <c r="I221" s="56"/>
      <c r="K221" s="33"/>
    </row>
    <row r="222" spans="1:11">
      <c r="A222" s="13">
        <v>340</v>
      </c>
      <c r="B222" s="14" t="s">
        <v>209</v>
      </c>
      <c r="C222" s="15"/>
      <c r="D222" s="17"/>
      <c r="E222" s="17"/>
      <c r="F222" s="17"/>
      <c r="H222" s="56"/>
      <c r="I222" s="56"/>
    </row>
    <row r="223" spans="1:11">
      <c r="A223" s="13">
        <v>340</v>
      </c>
      <c r="B223" s="14" t="s">
        <v>284</v>
      </c>
      <c r="C223" s="15"/>
      <c r="D223" s="17"/>
      <c r="E223" s="17"/>
      <c r="F223" s="17"/>
      <c r="H223" s="56"/>
      <c r="I223" s="56"/>
    </row>
    <row r="224" spans="1:11">
      <c r="A224" s="13">
        <v>340</v>
      </c>
      <c r="B224" s="14" t="s">
        <v>75</v>
      </c>
      <c r="C224" s="15"/>
      <c r="D224" s="17"/>
      <c r="E224" s="17"/>
      <c r="F224" s="17"/>
      <c r="H224" s="56"/>
      <c r="I224" s="56"/>
    </row>
    <row r="225" spans="1:9">
      <c r="A225" s="42" t="s">
        <v>88</v>
      </c>
      <c r="B225" s="43"/>
      <c r="C225" s="22">
        <f>SUM(C205:C224)</f>
        <v>0</v>
      </c>
      <c r="D225" s="23">
        <f>SUM(D205:D224)</f>
        <v>277200</v>
      </c>
      <c r="E225" s="23">
        <f>SUM(E205:E224)</f>
        <v>0</v>
      </c>
      <c r="F225" s="23">
        <f>SUM(F205:F224)</f>
        <v>0</v>
      </c>
      <c r="H225" s="56"/>
      <c r="I225" s="56"/>
    </row>
    <row r="226" spans="1:9">
      <c r="A226" s="65" t="s">
        <v>210</v>
      </c>
      <c r="B226" s="66"/>
      <c r="C226" s="66"/>
      <c r="D226" s="66"/>
      <c r="E226" s="66"/>
      <c r="F226" s="67"/>
    </row>
    <row r="227" spans="1:9">
      <c r="A227" s="13">
        <v>226</v>
      </c>
      <c r="B227" s="14" t="s">
        <v>108</v>
      </c>
      <c r="C227" s="15"/>
      <c r="D227" s="17"/>
      <c r="E227" s="17"/>
      <c r="F227" s="17"/>
      <c r="H227" s="56"/>
      <c r="I227" s="56"/>
    </row>
    <row r="228" spans="1:9">
      <c r="A228" s="13">
        <v>340</v>
      </c>
      <c r="B228" s="14" t="s">
        <v>109</v>
      </c>
      <c r="C228" s="15"/>
      <c r="D228" s="17"/>
      <c r="E228" s="17"/>
      <c r="F228" s="17"/>
      <c r="H228" s="56"/>
      <c r="I228" s="56"/>
    </row>
    <row r="229" spans="1:9">
      <c r="A229" s="42" t="s">
        <v>88</v>
      </c>
      <c r="B229" s="43"/>
      <c r="C229" s="22">
        <f>SUM(C227:C228)</f>
        <v>0</v>
      </c>
      <c r="D229" s="23">
        <f>SUM(D227:D228)</f>
        <v>0</v>
      </c>
      <c r="E229" s="23">
        <f>SUM(E227:E228)</f>
        <v>0</v>
      </c>
      <c r="F229" s="23">
        <f>SUM(F227:F228)</f>
        <v>0</v>
      </c>
      <c r="H229" s="56"/>
      <c r="I229" s="56"/>
    </row>
    <row r="230" spans="1:9">
      <c r="A230" s="65" t="s">
        <v>301</v>
      </c>
      <c r="B230" s="66"/>
      <c r="C230" s="66"/>
      <c r="D230" s="66"/>
      <c r="E230" s="66"/>
      <c r="F230" s="67"/>
      <c r="H230" s="56"/>
      <c r="I230" s="56"/>
    </row>
    <row r="231" spans="1:9">
      <c r="A231" s="13" t="s">
        <v>260</v>
      </c>
      <c r="B231" s="14" t="s">
        <v>104</v>
      </c>
      <c r="C231" s="15"/>
      <c r="D231" s="17"/>
      <c r="E231" s="17"/>
      <c r="F231" s="17"/>
    </row>
    <row r="232" spans="1:9">
      <c r="A232" s="13">
        <v>225</v>
      </c>
      <c r="B232" s="14" t="s">
        <v>35</v>
      </c>
      <c r="C232" s="15"/>
      <c r="D232" s="17"/>
      <c r="E232" s="17"/>
      <c r="F232" s="17"/>
      <c r="H232" s="56"/>
      <c r="I232" s="56"/>
    </row>
    <row r="233" spans="1:9">
      <c r="A233" s="13" t="s">
        <v>260</v>
      </c>
      <c r="B233" s="14" t="s">
        <v>110</v>
      </c>
      <c r="C233" s="15"/>
      <c r="D233" s="17"/>
      <c r="E233" s="17"/>
      <c r="F233" s="17"/>
      <c r="H233" s="56"/>
      <c r="I233" s="56"/>
    </row>
    <row r="234" spans="1:9">
      <c r="A234" s="13">
        <v>225</v>
      </c>
      <c r="B234" s="14" t="s">
        <v>42</v>
      </c>
      <c r="C234" s="15"/>
      <c r="D234" s="17"/>
      <c r="E234" s="17"/>
      <c r="F234" s="17"/>
      <c r="H234" s="56"/>
      <c r="I234" s="56"/>
    </row>
    <row r="235" spans="1:9">
      <c r="A235" s="13">
        <v>225</v>
      </c>
      <c r="B235" s="14" t="s">
        <v>111</v>
      </c>
      <c r="C235" s="15"/>
      <c r="D235" s="17"/>
      <c r="E235" s="17"/>
      <c r="F235" s="17"/>
      <c r="H235" s="56"/>
      <c r="I235" s="56"/>
    </row>
    <row r="236" spans="1:9">
      <c r="A236" s="13">
        <v>225</v>
      </c>
      <c r="B236" s="14" t="s">
        <v>158</v>
      </c>
      <c r="C236" s="15"/>
      <c r="D236" s="17"/>
      <c r="E236" s="17"/>
      <c r="F236" s="17"/>
      <c r="H236" s="56"/>
      <c r="I236" s="56"/>
    </row>
    <row r="237" spans="1:9">
      <c r="A237" s="13">
        <v>225</v>
      </c>
      <c r="B237" s="14" t="s">
        <v>112</v>
      </c>
      <c r="C237" s="15"/>
      <c r="D237" s="17"/>
      <c r="E237" s="17"/>
      <c r="F237" s="17"/>
      <c r="H237" s="56"/>
      <c r="I237" s="56"/>
    </row>
    <row r="238" spans="1:9">
      <c r="A238" s="13">
        <v>225</v>
      </c>
      <c r="B238" s="14" t="s">
        <v>113</v>
      </c>
      <c r="C238" s="15"/>
      <c r="D238" s="17"/>
      <c r="E238" s="17"/>
      <c r="F238" s="17"/>
      <c r="H238" s="56"/>
      <c r="I238" s="56"/>
    </row>
    <row r="239" spans="1:9">
      <c r="A239" s="13">
        <v>225</v>
      </c>
      <c r="B239" s="14" t="s">
        <v>114</v>
      </c>
      <c r="C239" s="15"/>
      <c r="D239" s="17"/>
      <c r="E239" s="17"/>
      <c r="F239" s="17"/>
      <c r="H239" s="56"/>
      <c r="I239" s="56"/>
    </row>
    <row r="240" spans="1:9">
      <c r="A240" s="13">
        <v>225</v>
      </c>
      <c r="B240" s="14" t="s">
        <v>115</v>
      </c>
      <c r="C240" s="15"/>
      <c r="D240" s="17"/>
      <c r="E240" s="17"/>
      <c r="F240" s="17"/>
      <c r="H240" s="56"/>
      <c r="I240" s="56"/>
    </row>
    <row r="241" spans="1:9">
      <c r="A241" s="13">
        <v>225</v>
      </c>
      <c r="B241" s="14" t="s">
        <v>116</v>
      </c>
      <c r="C241" s="15"/>
      <c r="D241" s="17"/>
      <c r="E241" s="17"/>
      <c r="F241" s="17"/>
      <c r="H241" s="56"/>
      <c r="I241" s="56"/>
    </row>
    <row r="242" spans="1:9">
      <c r="A242" s="13">
        <v>225</v>
      </c>
      <c r="B242" s="14" t="s">
        <v>296</v>
      </c>
      <c r="C242" s="15"/>
      <c r="D242" s="17"/>
      <c r="E242" s="17"/>
      <c r="F242" s="17"/>
      <c r="H242" s="56"/>
      <c r="I242" s="56"/>
    </row>
    <row r="243" spans="1:9">
      <c r="A243" s="13">
        <v>225</v>
      </c>
      <c r="B243" s="14" t="s">
        <v>117</v>
      </c>
      <c r="C243" s="15"/>
      <c r="D243" s="17"/>
      <c r="E243" s="17"/>
      <c r="F243" s="17"/>
      <c r="H243" s="56"/>
      <c r="I243" s="56"/>
    </row>
    <row r="244" spans="1:9">
      <c r="A244" s="13">
        <v>225</v>
      </c>
      <c r="B244" s="14" t="s">
        <v>53</v>
      </c>
      <c r="C244" s="15"/>
      <c r="D244" s="17"/>
      <c r="E244" s="17"/>
      <c r="F244" s="17"/>
      <c r="H244" s="56"/>
      <c r="I244" s="56"/>
    </row>
    <row r="245" spans="1:9">
      <c r="A245" s="13">
        <v>225</v>
      </c>
      <c r="B245" s="14" t="s">
        <v>40</v>
      </c>
      <c r="C245" s="15"/>
      <c r="D245" s="17"/>
      <c r="E245" s="17"/>
      <c r="F245" s="17"/>
      <c r="H245" s="56"/>
      <c r="I245" s="56"/>
    </row>
    <row r="246" spans="1:9">
      <c r="A246" s="13">
        <v>226</v>
      </c>
      <c r="B246" s="14" t="s">
        <v>118</v>
      </c>
      <c r="C246" s="15"/>
      <c r="D246" s="17"/>
      <c r="E246" s="17"/>
      <c r="F246" s="17"/>
      <c r="H246" s="56"/>
      <c r="I246" s="56"/>
    </row>
    <row r="247" spans="1:9">
      <c r="A247" s="13">
        <v>226</v>
      </c>
      <c r="B247" s="14" t="s">
        <v>119</v>
      </c>
      <c r="C247" s="15"/>
      <c r="D247" s="17"/>
      <c r="E247" s="17"/>
      <c r="F247" s="17"/>
      <c r="H247" s="56"/>
      <c r="I247" s="56"/>
    </row>
    <row r="248" spans="1:9">
      <c r="A248" s="13">
        <v>310</v>
      </c>
      <c r="B248" s="14" t="s">
        <v>211</v>
      </c>
      <c r="C248" s="15"/>
      <c r="D248" s="17"/>
      <c r="E248" s="17"/>
      <c r="F248" s="17"/>
      <c r="H248" s="56"/>
      <c r="I248" s="56"/>
    </row>
    <row r="249" spans="1:9">
      <c r="A249" s="13">
        <v>310</v>
      </c>
      <c r="B249" s="14" t="s">
        <v>120</v>
      </c>
      <c r="C249" s="15"/>
      <c r="D249" s="17"/>
      <c r="E249" s="17"/>
      <c r="F249" s="17"/>
      <c r="H249" s="56"/>
      <c r="I249" s="56"/>
    </row>
    <row r="250" spans="1:9">
      <c r="A250" s="13">
        <v>310</v>
      </c>
      <c r="B250" s="14" t="s">
        <v>121</v>
      </c>
      <c r="C250" s="15"/>
      <c r="D250" s="17"/>
      <c r="E250" s="17"/>
      <c r="F250" s="17"/>
      <c r="H250" s="56"/>
      <c r="I250" s="56"/>
    </row>
    <row r="251" spans="1:9">
      <c r="A251" s="13">
        <v>310</v>
      </c>
      <c r="B251" s="14" t="s">
        <v>72</v>
      </c>
      <c r="C251" s="15"/>
      <c r="D251" s="17"/>
      <c r="E251" s="17"/>
      <c r="F251" s="17"/>
      <c r="H251" s="56"/>
      <c r="I251" s="56"/>
    </row>
    <row r="252" spans="1:9">
      <c r="A252" s="13">
        <v>310</v>
      </c>
      <c r="B252" s="14" t="s">
        <v>302</v>
      </c>
      <c r="C252" s="15"/>
      <c r="D252" s="17"/>
      <c r="E252" s="17"/>
      <c r="F252" s="17"/>
      <c r="H252" s="56"/>
      <c r="I252" s="56"/>
    </row>
    <row r="253" spans="1:9">
      <c r="A253" s="13">
        <v>310</v>
      </c>
      <c r="B253" s="14" t="s">
        <v>122</v>
      </c>
      <c r="C253" s="15"/>
      <c r="D253" s="17"/>
      <c r="E253" s="17"/>
      <c r="F253" s="17"/>
      <c r="H253" s="56"/>
      <c r="I253" s="56"/>
    </row>
    <row r="254" spans="1:9">
      <c r="A254" s="13">
        <v>340</v>
      </c>
      <c r="B254" s="14" t="s">
        <v>297</v>
      </c>
      <c r="C254" s="15"/>
      <c r="D254" s="17">
        <v>26800</v>
      </c>
      <c r="E254" s="17"/>
      <c r="F254" s="17"/>
      <c r="H254" s="56"/>
      <c r="I254" s="56"/>
    </row>
    <row r="255" spans="1:9">
      <c r="A255" s="13">
        <v>340</v>
      </c>
      <c r="B255" s="14" t="s">
        <v>78</v>
      </c>
      <c r="C255" s="15"/>
      <c r="D255" s="17"/>
      <c r="E255" s="17"/>
      <c r="F255" s="17"/>
    </row>
    <row r="256" spans="1:9">
      <c r="A256" s="13">
        <v>340</v>
      </c>
      <c r="B256" s="14" t="s">
        <v>82</v>
      </c>
      <c r="C256" s="15"/>
      <c r="D256" s="17"/>
      <c r="E256" s="17"/>
      <c r="F256" s="17"/>
      <c r="H256" s="56"/>
      <c r="I256" s="56"/>
    </row>
    <row r="257" spans="1:144">
      <c r="A257" s="42" t="s">
        <v>88</v>
      </c>
      <c r="B257" s="43"/>
      <c r="C257" s="22">
        <f>SUM(C231:C256)</f>
        <v>0</v>
      </c>
      <c r="D257" s="23">
        <f>SUM(D231:D256)</f>
        <v>26800</v>
      </c>
      <c r="E257" s="23">
        <f>SUM(E231:E256)</f>
        <v>0</v>
      </c>
      <c r="F257" s="23">
        <f>SUM(F231:F256)</f>
        <v>0</v>
      </c>
      <c r="H257" s="56"/>
      <c r="I257" s="56"/>
    </row>
    <row r="258" spans="1:144">
      <c r="A258" s="65" t="s">
        <v>212</v>
      </c>
      <c r="B258" s="66"/>
      <c r="C258" s="66"/>
      <c r="D258" s="66"/>
      <c r="E258" s="66"/>
      <c r="F258" s="67"/>
      <c r="H258" s="56"/>
      <c r="I258" s="56"/>
    </row>
    <row r="259" spans="1:144">
      <c r="A259" s="13">
        <v>226</v>
      </c>
      <c r="B259" s="14" t="s">
        <v>123</v>
      </c>
      <c r="C259" s="15"/>
      <c r="D259" s="17"/>
      <c r="E259" s="17"/>
      <c r="F259" s="17"/>
      <c r="H259" s="56"/>
      <c r="I259" s="56"/>
    </row>
    <row r="260" spans="1:144">
      <c r="A260" s="13">
        <v>310</v>
      </c>
      <c r="B260" s="14" t="s">
        <v>213</v>
      </c>
      <c r="C260" s="15"/>
      <c r="D260" s="17"/>
      <c r="E260" s="17"/>
      <c r="F260" s="17"/>
      <c r="H260" s="56"/>
      <c r="I260" s="56"/>
    </row>
    <row r="261" spans="1:144" s="28" customFormat="1">
      <c r="A261" s="24">
        <v>310</v>
      </c>
      <c r="B261" s="25" t="s">
        <v>214</v>
      </c>
      <c r="C261" s="26"/>
      <c r="D261" s="27"/>
      <c r="E261" s="27"/>
      <c r="F261" s="27"/>
      <c r="G261" s="12"/>
      <c r="H261" s="56"/>
      <c r="I261" s="56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</row>
    <row r="262" spans="1:144" s="28" customFormat="1">
      <c r="A262" s="24">
        <v>340</v>
      </c>
      <c r="B262" s="25" t="s">
        <v>215</v>
      </c>
      <c r="C262" s="26"/>
      <c r="D262" s="27"/>
      <c r="E262" s="27"/>
      <c r="F262" s="27"/>
      <c r="G262" s="12"/>
      <c r="H262" s="56"/>
      <c r="I262" s="56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</row>
    <row r="263" spans="1:144">
      <c r="A263" s="42" t="s">
        <v>88</v>
      </c>
      <c r="B263" s="43"/>
      <c r="C263" s="22">
        <f>SUM(C259:C262)</f>
        <v>0</v>
      </c>
      <c r="D263" s="23">
        <f>SUM(D259:D262)</f>
        <v>0</v>
      </c>
      <c r="E263" s="23">
        <f>SUM(E259:E262)</f>
        <v>0</v>
      </c>
      <c r="F263" s="23">
        <f>SUM(F259:F262)</f>
        <v>0</v>
      </c>
      <c r="H263" s="56"/>
      <c r="I263" s="56"/>
    </row>
    <row r="264" spans="1:144">
      <c r="A264" s="65" t="s">
        <v>216</v>
      </c>
      <c r="B264" s="66"/>
      <c r="C264" s="66"/>
      <c r="D264" s="66"/>
      <c r="E264" s="66"/>
      <c r="F264" s="67"/>
    </row>
    <row r="265" spans="1:144">
      <c r="A265" s="13">
        <v>310</v>
      </c>
      <c r="B265" s="14" t="s">
        <v>71</v>
      </c>
      <c r="C265" s="15"/>
      <c r="D265" s="17"/>
      <c r="E265" s="17"/>
      <c r="F265" s="17"/>
    </row>
    <row r="266" spans="1:144">
      <c r="A266" s="13">
        <v>340</v>
      </c>
      <c r="B266" s="14" t="s">
        <v>217</v>
      </c>
      <c r="C266" s="15"/>
      <c r="D266" s="17"/>
      <c r="E266" s="17"/>
      <c r="F266" s="17"/>
      <c r="H266" s="56"/>
      <c r="I266" s="56"/>
    </row>
    <row r="267" spans="1:144">
      <c r="A267" s="42" t="s">
        <v>88</v>
      </c>
      <c r="B267" s="43"/>
      <c r="C267" s="22">
        <f>SUM(C265:C266)</f>
        <v>0</v>
      </c>
      <c r="D267" s="23">
        <f>SUM(D265:D266)</f>
        <v>0</v>
      </c>
      <c r="E267" s="23">
        <f>SUM(E265:E266)</f>
        <v>0</v>
      </c>
      <c r="F267" s="23">
        <f>SUM(F265:F266)</f>
        <v>0</v>
      </c>
      <c r="H267" s="56"/>
      <c r="I267" s="56"/>
    </row>
    <row r="268" spans="1:144">
      <c r="A268" s="65" t="s">
        <v>218</v>
      </c>
      <c r="B268" s="66"/>
      <c r="C268" s="66"/>
      <c r="D268" s="66"/>
      <c r="E268" s="66"/>
      <c r="F268" s="67"/>
    </row>
    <row r="269" spans="1:144">
      <c r="A269" s="13">
        <v>226</v>
      </c>
      <c r="B269" s="14" t="s">
        <v>219</v>
      </c>
      <c r="C269" s="15"/>
      <c r="D269" s="17"/>
      <c r="E269" s="17"/>
      <c r="F269" s="17"/>
      <c r="H269" s="56"/>
      <c r="I269" s="56"/>
    </row>
    <row r="270" spans="1:144">
      <c r="A270" s="13">
        <v>310</v>
      </c>
      <c r="B270" s="14" t="s">
        <v>125</v>
      </c>
      <c r="C270" s="15"/>
      <c r="D270" s="17"/>
      <c r="E270" s="17"/>
      <c r="F270" s="17"/>
      <c r="H270" s="56"/>
      <c r="I270" s="56"/>
    </row>
    <row r="271" spans="1:144">
      <c r="A271" s="42" t="s">
        <v>88</v>
      </c>
      <c r="B271" s="43"/>
      <c r="C271" s="22">
        <f>SUM(C269:C270)</f>
        <v>0</v>
      </c>
      <c r="D271" s="23">
        <f>SUM(D269:D270)</f>
        <v>0</v>
      </c>
      <c r="E271" s="23">
        <f>SUM(E269:E270)</f>
        <v>0</v>
      </c>
      <c r="F271" s="23">
        <f>SUM(F269:F270)</f>
        <v>0</v>
      </c>
      <c r="H271" s="56"/>
      <c r="I271" s="56"/>
    </row>
    <row r="272" spans="1:144">
      <c r="A272" s="65" t="s">
        <v>220</v>
      </c>
      <c r="B272" s="66"/>
      <c r="C272" s="66"/>
      <c r="D272" s="66"/>
      <c r="E272" s="66"/>
      <c r="F272" s="67"/>
      <c r="H272" s="56"/>
      <c r="I272" s="56"/>
    </row>
    <row r="273" spans="1:9">
      <c r="A273" s="13">
        <v>225</v>
      </c>
      <c r="B273" s="14" t="s">
        <v>221</v>
      </c>
      <c r="C273" s="15"/>
      <c r="D273" s="17"/>
      <c r="E273" s="17"/>
      <c r="F273" s="17"/>
    </row>
    <row r="274" spans="1:9">
      <c r="A274" s="13">
        <v>225</v>
      </c>
      <c r="B274" s="14" t="s">
        <v>222</v>
      </c>
      <c r="C274" s="15"/>
      <c r="D274" s="17"/>
      <c r="E274" s="17"/>
      <c r="F274" s="17"/>
      <c r="H274" s="56"/>
      <c r="I274" s="56"/>
    </row>
    <row r="275" spans="1:9">
      <c r="A275" s="13">
        <v>225</v>
      </c>
      <c r="B275" s="14" t="s">
        <v>223</v>
      </c>
      <c r="C275" s="15"/>
      <c r="D275" s="17"/>
      <c r="E275" s="17"/>
      <c r="F275" s="17"/>
      <c r="H275" s="56"/>
      <c r="I275" s="56"/>
    </row>
    <row r="276" spans="1:9">
      <c r="A276" s="13">
        <v>225</v>
      </c>
      <c r="B276" s="14" t="s">
        <v>118</v>
      </c>
      <c r="C276" s="15"/>
      <c r="D276" s="17"/>
      <c r="E276" s="17"/>
      <c r="F276" s="17"/>
      <c r="H276" s="56"/>
      <c r="I276" s="56"/>
    </row>
    <row r="277" spans="1:9">
      <c r="A277" s="13">
        <v>310</v>
      </c>
      <c r="B277" s="14" t="s">
        <v>221</v>
      </c>
      <c r="C277" s="15"/>
      <c r="D277" s="17"/>
      <c r="E277" s="17"/>
      <c r="F277" s="17"/>
      <c r="H277" s="56"/>
      <c r="I277" s="56"/>
    </row>
    <row r="278" spans="1:9">
      <c r="A278" s="13">
        <v>310</v>
      </c>
      <c r="B278" s="14" t="s">
        <v>222</v>
      </c>
      <c r="C278" s="15"/>
      <c r="D278" s="17"/>
      <c r="E278" s="17"/>
      <c r="F278" s="17"/>
      <c r="H278" s="56"/>
      <c r="I278" s="56"/>
    </row>
    <row r="279" spans="1:9">
      <c r="A279" s="13">
        <v>310</v>
      </c>
      <c r="B279" s="14" t="s">
        <v>223</v>
      </c>
      <c r="C279" s="15"/>
      <c r="D279" s="17"/>
      <c r="E279" s="17"/>
      <c r="F279" s="17"/>
      <c r="H279" s="56"/>
      <c r="I279" s="56"/>
    </row>
    <row r="280" spans="1:9">
      <c r="A280" s="45" t="s">
        <v>88</v>
      </c>
      <c r="B280" s="45"/>
      <c r="C280" s="22">
        <f>SUM(C273:C276)</f>
        <v>0</v>
      </c>
      <c r="D280" s="23">
        <f>SUM(D273:D279)</f>
        <v>0</v>
      </c>
      <c r="E280" s="23">
        <f>SUM(E273:E279)</f>
        <v>0</v>
      </c>
      <c r="F280" s="23">
        <f>SUM(F273:F279)</f>
        <v>0</v>
      </c>
      <c r="H280" s="56"/>
      <c r="I280" s="56"/>
    </row>
    <row r="281" spans="1:9">
      <c r="A281" s="65" t="s">
        <v>224</v>
      </c>
      <c r="B281" s="66"/>
      <c r="C281" s="66"/>
      <c r="D281" s="66"/>
      <c r="E281" s="66"/>
      <c r="F281" s="67"/>
    </row>
    <row r="282" spans="1:9" ht="12" customHeight="1">
      <c r="A282" s="13">
        <v>310</v>
      </c>
      <c r="B282" s="14" t="s">
        <v>71</v>
      </c>
      <c r="C282" s="15"/>
      <c r="D282" s="17"/>
      <c r="E282" s="17"/>
      <c r="F282" s="17"/>
    </row>
    <row r="283" spans="1:9" ht="12" customHeight="1">
      <c r="A283" s="13">
        <v>310</v>
      </c>
      <c r="B283" s="14" t="s">
        <v>71</v>
      </c>
      <c r="C283" s="15"/>
      <c r="D283" s="17"/>
      <c r="E283" s="17"/>
      <c r="F283" s="17"/>
    </row>
    <row r="284" spans="1:9">
      <c r="A284" s="13">
        <v>310</v>
      </c>
      <c r="B284" s="14" t="s">
        <v>71</v>
      </c>
      <c r="C284" s="15"/>
      <c r="D284" s="17"/>
      <c r="E284" s="17"/>
      <c r="F284" s="17"/>
      <c r="H284" s="56"/>
      <c r="I284" s="56"/>
    </row>
    <row r="285" spans="1:9">
      <c r="A285" s="42" t="s">
        <v>88</v>
      </c>
      <c r="B285" s="43"/>
      <c r="C285" s="22">
        <f>SUM(C282:C284)</f>
        <v>0</v>
      </c>
      <c r="D285" s="23">
        <f>SUM(D282:D284)</f>
        <v>0</v>
      </c>
      <c r="E285" s="23">
        <f>SUM(E282:E284)</f>
        <v>0</v>
      </c>
      <c r="F285" s="23">
        <f>SUM(F282:F284)</f>
        <v>0</v>
      </c>
      <c r="H285" s="56"/>
      <c r="I285" s="56"/>
    </row>
    <row r="286" spans="1:9" ht="12" customHeight="1">
      <c r="A286" s="45" t="s">
        <v>130</v>
      </c>
      <c r="B286" s="45"/>
      <c r="C286" s="22">
        <f>C186+C203+C225+C229+C257+C263+C267+C271+C280+C285</f>
        <v>0</v>
      </c>
      <c r="D286" s="23">
        <f>D186+D203+D225+D229+D257+D263+D267+D271+D280+D285</f>
        <v>309300</v>
      </c>
      <c r="E286" s="23">
        <f>E186+E203+E225+E229+E257+E263+E267+E271+E280+E285</f>
        <v>0</v>
      </c>
      <c r="F286" s="23">
        <f>F186+F203+F225+F229+F257+F263+F267+F271+F280+F285</f>
        <v>0</v>
      </c>
      <c r="H286" s="56"/>
      <c r="I286" s="56"/>
    </row>
    <row r="287" spans="1:9">
      <c r="A287" s="68" t="s">
        <v>225</v>
      </c>
      <c r="B287" s="69"/>
      <c r="C287" s="29">
        <f>C6+C9+C10+C11+C14+C15+C24+C25+C88+C124+C127+C133+C150+C186+C203+C225+C229+C257+C263+C267+C271+C280+C285</f>
        <v>6588.96</v>
      </c>
      <c r="D287" s="30">
        <f>D6+D9+D10+D11+D14+D15+D24+D25+D88+D124+D127+D133+D150+D186+D203+D225+D229+D257+D263+D267+D271+D280+D285</f>
        <v>8574600</v>
      </c>
      <c r="E287" s="30">
        <f>E6+E9+E10+E11+E14+E15+E24+E25+E88+E124+E127+E133+E150+E186+E203+E225+E229+E257+E263+E267+E271+E280+E285</f>
        <v>6061100</v>
      </c>
      <c r="F287" s="30">
        <f>F6+F9+F10+F11+F14+F15+F24+F25+F88+F124+F127+F133+F150+F186+F203+F225+F229+F257+F263+F267+F271+F280+F285</f>
        <v>6856000</v>
      </c>
      <c r="H287" s="56"/>
      <c r="I287" s="56"/>
    </row>
    <row r="288" spans="1:9">
      <c r="H288" s="56"/>
      <c r="I288" s="56"/>
    </row>
    <row r="289" spans="1:10">
      <c r="H289" s="56"/>
      <c r="I289" s="56"/>
    </row>
    <row r="290" spans="1:10">
      <c r="A290" s="68" t="s">
        <v>226</v>
      </c>
      <c r="B290" s="72"/>
      <c r="C290" s="72"/>
      <c r="D290" s="72"/>
      <c r="E290" s="72"/>
      <c r="F290" s="69"/>
    </row>
    <row r="291" spans="1:10">
      <c r="A291" s="65" t="s">
        <v>227</v>
      </c>
      <c r="B291" s="66"/>
      <c r="C291" s="66"/>
      <c r="D291" s="66"/>
      <c r="E291" s="66"/>
      <c r="F291" s="67"/>
      <c r="H291" s="56"/>
      <c r="I291" s="56"/>
    </row>
    <row r="292" spans="1:10">
      <c r="A292" s="8">
        <v>211</v>
      </c>
      <c r="B292" s="9" t="s">
        <v>228</v>
      </c>
      <c r="C292" s="10">
        <f>SUM(C293:C295)</f>
        <v>0</v>
      </c>
      <c r="D292" s="11">
        <f>SUM(D293:D295)</f>
        <v>9057700</v>
      </c>
      <c r="E292" s="11">
        <f>SUM(E293:E295)</f>
        <v>9209600</v>
      </c>
      <c r="F292" s="11">
        <f>SUM(F293:F295)</f>
        <v>9224000</v>
      </c>
    </row>
    <row r="293" spans="1:10">
      <c r="A293" s="58"/>
      <c r="B293" s="57" t="s">
        <v>3</v>
      </c>
      <c r="C293" s="35"/>
      <c r="D293" s="16">
        <f>9195900-138200</f>
        <v>9057700</v>
      </c>
      <c r="E293" s="16">
        <v>9209600</v>
      </c>
      <c r="F293" s="16">
        <v>9224000</v>
      </c>
      <c r="H293" s="56"/>
      <c r="I293" s="56"/>
    </row>
    <row r="294" spans="1:10" ht="12" customHeight="1">
      <c r="A294" s="13"/>
      <c r="B294" s="14" t="s">
        <v>128</v>
      </c>
      <c r="C294" s="15"/>
      <c r="D294" s="17"/>
      <c r="E294" s="17"/>
      <c r="F294" s="17"/>
      <c r="H294" s="56"/>
      <c r="I294" s="56"/>
    </row>
    <row r="295" spans="1:10">
      <c r="A295" s="13"/>
      <c r="B295" s="14" t="s">
        <v>4</v>
      </c>
      <c r="C295" s="15"/>
      <c r="D295" s="17"/>
      <c r="E295" s="17"/>
      <c r="F295" s="17"/>
      <c r="H295" s="56"/>
      <c r="I295" s="56"/>
    </row>
    <row r="296" spans="1:10" ht="12" customHeight="1">
      <c r="A296" s="8">
        <v>212</v>
      </c>
      <c r="B296" s="9" t="s">
        <v>5</v>
      </c>
      <c r="C296" s="10">
        <v>0</v>
      </c>
      <c r="D296" s="11">
        <v>0</v>
      </c>
      <c r="E296" s="11">
        <v>0</v>
      </c>
      <c r="F296" s="11">
        <v>0</v>
      </c>
      <c r="H296" s="59"/>
      <c r="I296" s="59"/>
    </row>
    <row r="297" spans="1:10" ht="12" customHeight="1">
      <c r="A297" s="8">
        <v>213</v>
      </c>
      <c r="B297" s="9" t="s">
        <v>229</v>
      </c>
      <c r="C297" s="10">
        <v>0</v>
      </c>
      <c r="D297" s="11">
        <f>2777200-41700</f>
        <v>2735500</v>
      </c>
      <c r="E297" s="11">
        <v>2781400</v>
      </c>
      <c r="F297" s="11">
        <v>2785700</v>
      </c>
      <c r="H297" s="59"/>
      <c r="I297" s="59"/>
    </row>
    <row r="298" spans="1:10">
      <c r="A298" s="8">
        <v>221</v>
      </c>
      <c r="B298" s="9" t="s">
        <v>7</v>
      </c>
      <c r="C298" s="10">
        <f>SUM(C300)</f>
        <v>0</v>
      </c>
      <c r="D298" s="11">
        <f>SUM(D299:D300)</f>
        <v>0</v>
      </c>
      <c r="E298" s="11">
        <f>SUM(E300)</f>
        <v>0</v>
      </c>
      <c r="F298" s="11">
        <f>SUM(F300)</f>
        <v>0</v>
      </c>
      <c r="H298" s="59"/>
      <c r="I298" s="59"/>
    </row>
    <row r="299" spans="1:10">
      <c r="A299" s="8"/>
      <c r="B299" s="57" t="s">
        <v>8</v>
      </c>
      <c r="C299" s="10"/>
      <c r="D299" s="16"/>
      <c r="E299" s="11"/>
      <c r="F299" s="11"/>
      <c r="H299" s="56"/>
      <c r="I299" s="56"/>
    </row>
    <row r="300" spans="1:10">
      <c r="A300" s="13"/>
      <c r="B300" s="14" t="s">
        <v>7</v>
      </c>
      <c r="C300" s="15"/>
      <c r="D300" s="17"/>
      <c r="E300" s="17"/>
      <c r="F300" s="17"/>
      <c r="H300" s="59"/>
      <c r="I300" s="59"/>
    </row>
    <row r="301" spans="1:10">
      <c r="A301" s="8">
        <v>222</v>
      </c>
      <c r="B301" s="9" t="s">
        <v>9</v>
      </c>
      <c r="C301" s="10">
        <v>0</v>
      </c>
      <c r="D301" s="11">
        <v>0</v>
      </c>
      <c r="E301" s="11">
        <v>0</v>
      </c>
      <c r="F301" s="11">
        <v>0</v>
      </c>
      <c r="H301" s="59"/>
      <c r="I301" s="59"/>
    </row>
    <row r="302" spans="1:10">
      <c r="A302" s="8">
        <v>225</v>
      </c>
      <c r="B302" s="9" t="s">
        <v>20</v>
      </c>
      <c r="C302" s="10">
        <v>0</v>
      </c>
      <c r="D302" s="11">
        <v>0</v>
      </c>
      <c r="E302" s="11">
        <v>0</v>
      </c>
      <c r="F302" s="11">
        <v>0</v>
      </c>
    </row>
    <row r="303" spans="1:10">
      <c r="A303" s="8">
        <v>226</v>
      </c>
      <c r="B303" s="9" t="s">
        <v>46</v>
      </c>
      <c r="C303" s="10">
        <f>SUM(C304:C307)</f>
        <v>0</v>
      </c>
      <c r="D303" s="11">
        <f>SUM(D304:D307)</f>
        <v>33300</v>
      </c>
      <c r="E303" s="11">
        <f>SUM(E304:E307)</f>
        <v>40100</v>
      </c>
      <c r="F303" s="11">
        <f>SUM(F304:F307)</f>
        <v>40200</v>
      </c>
      <c r="H303" s="56"/>
      <c r="I303" s="56">
        <v>10837700</v>
      </c>
    </row>
    <row r="304" spans="1:10">
      <c r="A304" s="13"/>
      <c r="B304" s="14" t="s">
        <v>131</v>
      </c>
      <c r="C304" s="15"/>
      <c r="D304" s="21"/>
      <c r="E304" s="21"/>
      <c r="F304" s="21"/>
      <c r="H304" s="56"/>
      <c r="I304" s="56">
        <v>8323886.3300000001</v>
      </c>
      <c r="J304" s="33">
        <v>8313490.2000000002</v>
      </c>
    </row>
    <row r="305" spans="1:9">
      <c r="A305" s="13"/>
      <c r="B305" s="14" t="s">
        <v>54</v>
      </c>
      <c r="C305" s="15"/>
      <c r="D305" s="21"/>
      <c r="E305" s="21"/>
      <c r="F305" s="21"/>
      <c r="H305" s="56"/>
      <c r="I305" s="56">
        <v>2513813.67</v>
      </c>
    </row>
    <row r="306" spans="1:9">
      <c r="A306" s="13"/>
      <c r="B306" s="14" t="s">
        <v>132</v>
      </c>
      <c r="C306" s="15"/>
      <c r="D306" s="21">
        <f>40000-6700</f>
        <v>33300</v>
      </c>
      <c r="E306" s="21">
        <v>40100</v>
      </c>
      <c r="F306" s="21">
        <v>40200</v>
      </c>
      <c r="I306" s="56">
        <v>50000</v>
      </c>
    </row>
    <row r="307" spans="1:9" ht="12" customHeight="1">
      <c r="A307" s="13"/>
      <c r="B307" s="14" t="s">
        <v>133</v>
      </c>
      <c r="C307" s="15"/>
      <c r="D307" s="21"/>
      <c r="E307" s="21"/>
      <c r="F307" s="21"/>
      <c r="H307" s="56"/>
      <c r="I307" s="56"/>
    </row>
    <row r="308" spans="1:9">
      <c r="A308" s="8">
        <v>310</v>
      </c>
      <c r="B308" s="9" t="s">
        <v>71</v>
      </c>
      <c r="C308" s="10">
        <f>SUM(C309:C310)</f>
        <v>0</v>
      </c>
      <c r="D308" s="11">
        <f>SUM(D309:D310)</f>
        <v>0</v>
      </c>
      <c r="E308" s="11">
        <f>SUM(E309:E310)</f>
        <v>0</v>
      </c>
      <c r="F308" s="11">
        <f>SUM(F309:F310)</f>
        <v>0</v>
      </c>
      <c r="H308" s="56"/>
      <c r="I308" s="56"/>
    </row>
    <row r="309" spans="1:9" ht="12" customHeight="1">
      <c r="A309" s="13"/>
      <c r="B309" s="14" t="s">
        <v>134</v>
      </c>
      <c r="C309" s="15"/>
      <c r="D309" s="17"/>
      <c r="E309" s="17"/>
      <c r="F309" s="17"/>
    </row>
    <row r="310" spans="1:9">
      <c r="A310" s="13"/>
      <c r="B310" s="14" t="s">
        <v>135</v>
      </c>
      <c r="C310" s="15"/>
      <c r="D310" s="17"/>
      <c r="E310" s="17"/>
      <c r="F310" s="17"/>
      <c r="H310" s="56"/>
      <c r="I310" s="56"/>
    </row>
    <row r="311" spans="1:9">
      <c r="A311" s="8">
        <v>340</v>
      </c>
      <c r="B311" s="9" t="s">
        <v>76</v>
      </c>
      <c r="C311" s="10">
        <f>SUM(C312:C313)</f>
        <v>0</v>
      </c>
      <c r="D311" s="11">
        <f>SUM(D312:D313)</f>
        <v>0</v>
      </c>
      <c r="E311" s="11">
        <f>SUM(E312:E313)</f>
        <v>0</v>
      </c>
      <c r="F311" s="11">
        <f>SUM(F312:F313)</f>
        <v>0</v>
      </c>
      <c r="H311" s="56"/>
      <c r="I311" s="56"/>
    </row>
    <row r="312" spans="1:9">
      <c r="A312" s="13"/>
      <c r="B312" s="14" t="s">
        <v>136</v>
      </c>
      <c r="C312" s="15"/>
      <c r="D312" s="17"/>
      <c r="E312" s="17"/>
      <c r="F312" s="17"/>
      <c r="H312" s="56"/>
      <c r="I312" s="56"/>
    </row>
    <row r="313" spans="1:9">
      <c r="A313" s="13"/>
      <c r="B313" s="14" t="s">
        <v>78</v>
      </c>
      <c r="C313" s="15"/>
      <c r="D313" s="17"/>
      <c r="E313" s="17"/>
      <c r="F313" s="17"/>
    </row>
    <row r="314" spans="1:9">
      <c r="A314" s="42" t="s">
        <v>88</v>
      </c>
      <c r="B314" s="43"/>
      <c r="C314" s="22">
        <f>C292+C296+C297+C298+C301+C302+C303+C308+C311</f>
        <v>0</v>
      </c>
      <c r="D314" s="23">
        <f>D292+D296+D297+D298+D301+D302+D303+D308+D311</f>
        <v>11826500</v>
      </c>
      <c r="E314" s="23">
        <f>E292+E296+E297+E298+E301+E302+E303+E308+E311</f>
        <v>12031100</v>
      </c>
      <c r="F314" s="23">
        <f>F292+F296+F297+F298+F301+F302+F303+F308+F311</f>
        <v>12049900</v>
      </c>
      <c r="H314" s="56"/>
      <c r="I314" s="56"/>
    </row>
    <row r="315" spans="1:9">
      <c r="A315" s="65" t="s">
        <v>303</v>
      </c>
      <c r="B315" s="66"/>
      <c r="C315" s="66"/>
      <c r="D315" s="66"/>
      <c r="E315" s="66"/>
      <c r="F315" s="67"/>
      <c r="H315" s="56"/>
      <c r="I315" s="56"/>
    </row>
    <row r="316" spans="1:9">
      <c r="A316" s="13">
        <v>225</v>
      </c>
      <c r="B316" s="14" t="s">
        <v>203</v>
      </c>
      <c r="C316" s="15"/>
      <c r="D316" s="17"/>
      <c r="E316" s="17"/>
      <c r="F316" s="17"/>
      <c r="H316" s="56"/>
      <c r="I316" s="56"/>
    </row>
    <row r="317" spans="1:9">
      <c r="A317" s="13">
        <v>225</v>
      </c>
      <c r="B317" s="14" t="s">
        <v>91</v>
      </c>
      <c r="C317" s="15"/>
      <c r="D317" s="17"/>
      <c r="E317" s="17"/>
      <c r="F317" s="17"/>
    </row>
    <row r="318" spans="1:9" ht="12" customHeight="1">
      <c r="A318" s="42" t="s">
        <v>88</v>
      </c>
      <c r="B318" s="43"/>
      <c r="C318" s="22">
        <f>SUM(C316:C317)</f>
        <v>0</v>
      </c>
      <c r="D318" s="23">
        <f>SUM(D316:D317)</f>
        <v>0</v>
      </c>
      <c r="E318" s="23">
        <f>SUM(E316:E317)</f>
        <v>0</v>
      </c>
      <c r="F318" s="23">
        <f>SUM(F316:F317)</f>
        <v>0</v>
      </c>
      <c r="H318" s="56"/>
      <c r="I318" s="56"/>
    </row>
    <row r="319" spans="1:9" ht="12" customHeight="1">
      <c r="A319" s="65" t="s">
        <v>230</v>
      </c>
      <c r="B319" s="66"/>
      <c r="C319" s="66"/>
      <c r="D319" s="66"/>
      <c r="E319" s="66"/>
      <c r="F319" s="67"/>
      <c r="H319" s="56"/>
      <c r="I319" s="56"/>
    </row>
    <row r="320" spans="1:9">
      <c r="A320" s="13">
        <v>225</v>
      </c>
      <c r="B320" s="14" t="s">
        <v>126</v>
      </c>
      <c r="C320" s="15"/>
      <c r="D320" s="17"/>
      <c r="E320" s="17"/>
      <c r="F320" s="17"/>
      <c r="H320" s="56"/>
      <c r="I320" s="56"/>
    </row>
    <row r="321" spans="1:9">
      <c r="A321" s="13">
        <v>310</v>
      </c>
      <c r="B321" s="14" t="s">
        <v>127</v>
      </c>
      <c r="C321" s="15"/>
      <c r="D321" s="17"/>
      <c r="E321" s="17"/>
      <c r="F321" s="17"/>
      <c r="H321" s="56"/>
      <c r="I321" s="56"/>
    </row>
    <row r="322" spans="1:9">
      <c r="A322" s="42" t="s">
        <v>88</v>
      </c>
      <c r="B322" s="43"/>
      <c r="C322" s="22">
        <f>SUM(C320:C321)</f>
        <v>0</v>
      </c>
      <c r="D322" s="23">
        <f>SUM(D320:D321)</f>
        <v>0</v>
      </c>
      <c r="E322" s="23">
        <f>SUM(E320:E321)</f>
        <v>0</v>
      </c>
      <c r="F322" s="23">
        <f>SUM(F320:F321)</f>
        <v>0</v>
      </c>
    </row>
    <row r="323" spans="1:9">
      <c r="A323" s="65" t="s">
        <v>231</v>
      </c>
      <c r="B323" s="66"/>
      <c r="C323" s="66"/>
      <c r="D323" s="66"/>
      <c r="E323" s="66"/>
      <c r="F323" s="67"/>
      <c r="H323" s="56"/>
      <c r="I323" s="56"/>
    </row>
    <row r="324" spans="1:9">
      <c r="A324" s="13">
        <v>225</v>
      </c>
      <c r="B324" s="14" t="s">
        <v>221</v>
      </c>
      <c r="C324" s="15"/>
      <c r="D324" s="17"/>
      <c r="E324" s="17"/>
      <c r="F324" s="17"/>
      <c r="H324" s="56"/>
      <c r="I324" s="56"/>
    </row>
    <row r="325" spans="1:9">
      <c r="A325" s="13">
        <v>225</v>
      </c>
      <c r="B325" s="14" t="s">
        <v>222</v>
      </c>
      <c r="C325" s="15"/>
      <c r="D325" s="17"/>
      <c r="E325" s="17"/>
      <c r="F325" s="17"/>
      <c r="H325" s="56"/>
      <c r="I325" s="56"/>
    </row>
    <row r="326" spans="1:9">
      <c r="A326" s="13">
        <v>225</v>
      </c>
      <c r="B326" s="14" t="s">
        <v>223</v>
      </c>
      <c r="C326" s="15"/>
      <c r="D326" s="17"/>
      <c r="E326" s="17"/>
      <c r="F326" s="17"/>
      <c r="H326" s="56"/>
      <c r="I326" s="56"/>
    </row>
    <row r="327" spans="1:9">
      <c r="A327" s="13">
        <v>225</v>
      </c>
      <c r="B327" s="14" t="s">
        <v>118</v>
      </c>
      <c r="C327" s="15"/>
      <c r="D327" s="17"/>
      <c r="E327" s="17"/>
      <c r="F327" s="17"/>
      <c r="H327" s="56"/>
      <c r="I327" s="56"/>
    </row>
    <row r="328" spans="1:9">
      <c r="A328" s="13">
        <v>310</v>
      </c>
      <c r="B328" s="14" t="s">
        <v>221</v>
      </c>
      <c r="C328" s="15"/>
      <c r="D328" s="17"/>
      <c r="E328" s="17"/>
      <c r="F328" s="17"/>
      <c r="H328" s="56"/>
      <c r="I328" s="56"/>
    </row>
    <row r="329" spans="1:9">
      <c r="A329" s="13">
        <v>310</v>
      </c>
      <c r="B329" s="14" t="s">
        <v>222</v>
      </c>
      <c r="C329" s="15"/>
      <c r="D329" s="17"/>
      <c r="E329" s="17"/>
      <c r="F329" s="17"/>
      <c r="H329" s="56"/>
      <c r="I329" s="56"/>
    </row>
    <row r="330" spans="1:9">
      <c r="A330" s="13">
        <v>310</v>
      </c>
      <c r="B330" s="14" t="s">
        <v>223</v>
      </c>
      <c r="C330" s="15"/>
      <c r="D330" s="17"/>
      <c r="E330" s="17"/>
      <c r="F330" s="17"/>
    </row>
    <row r="331" spans="1:9">
      <c r="A331" s="42" t="s">
        <v>88</v>
      </c>
      <c r="B331" s="43"/>
      <c r="C331" s="22">
        <f>SUM(C324:C327)</f>
        <v>0</v>
      </c>
      <c r="D331" s="23">
        <f>SUM(D324:D330)</f>
        <v>0</v>
      </c>
      <c r="E331" s="23">
        <f>SUM(E324:E330)</f>
        <v>0</v>
      </c>
      <c r="F331" s="23">
        <f>SUM(F324:F330)</f>
        <v>0</v>
      </c>
      <c r="H331" s="56"/>
      <c r="I331" s="56"/>
    </row>
    <row r="332" spans="1:9">
      <c r="A332" s="65" t="s">
        <v>232</v>
      </c>
      <c r="B332" s="66"/>
      <c r="C332" s="66"/>
      <c r="D332" s="66"/>
      <c r="E332" s="66"/>
      <c r="F332" s="67"/>
      <c r="H332" s="56"/>
      <c r="I332" s="56"/>
    </row>
    <row r="333" spans="1:9">
      <c r="A333" s="13">
        <v>310</v>
      </c>
      <c r="B333" s="14" t="s">
        <v>233</v>
      </c>
      <c r="C333" s="15"/>
      <c r="D333" s="17"/>
      <c r="E333" s="17"/>
      <c r="F333" s="17"/>
      <c r="H333" s="56"/>
      <c r="I333" s="56"/>
    </row>
    <row r="334" spans="1:9">
      <c r="A334" s="13">
        <v>310</v>
      </c>
      <c r="B334" s="14" t="s">
        <v>234</v>
      </c>
      <c r="C334" s="15"/>
      <c r="D334" s="17"/>
      <c r="E334" s="17"/>
      <c r="F334" s="17"/>
      <c r="H334" s="56"/>
      <c r="I334" s="56"/>
    </row>
    <row r="335" spans="1:9">
      <c r="A335" s="13">
        <v>310</v>
      </c>
      <c r="B335" s="14" t="s">
        <v>124</v>
      </c>
      <c r="C335" s="15"/>
      <c r="D335" s="17"/>
      <c r="E335" s="17"/>
      <c r="F335" s="17"/>
      <c r="H335" s="56"/>
      <c r="I335" s="56"/>
    </row>
    <row r="336" spans="1:9">
      <c r="A336" s="13">
        <v>340</v>
      </c>
      <c r="B336" s="14" t="s">
        <v>235</v>
      </c>
      <c r="C336" s="15"/>
      <c r="D336" s="17"/>
      <c r="E336" s="17"/>
      <c r="F336" s="17"/>
    </row>
    <row r="337" spans="1:9">
      <c r="A337" s="42" t="s">
        <v>88</v>
      </c>
      <c r="B337" s="43"/>
      <c r="C337" s="22">
        <f>SUM(C333:C336)</f>
        <v>0</v>
      </c>
      <c r="D337" s="23">
        <f>SUM(D333:D336)</f>
        <v>0</v>
      </c>
      <c r="E337" s="23">
        <f>SUM(E333:E336)</f>
        <v>0</v>
      </c>
      <c r="F337" s="23">
        <f>SUM(F333:F336)</f>
        <v>0</v>
      </c>
      <c r="H337" s="56"/>
      <c r="I337" s="56"/>
    </row>
    <row r="338" spans="1:9">
      <c r="A338" s="65" t="s">
        <v>236</v>
      </c>
      <c r="B338" s="66"/>
      <c r="C338" s="66"/>
      <c r="D338" s="66"/>
      <c r="E338" s="66"/>
      <c r="F338" s="67"/>
      <c r="H338" s="56"/>
      <c r="I338" s="56"/>
    </row>
    <row r="339" spans="1:9" ht="12" customHeight="1">
      <c r="A339" s="13">
        <v>225</v>
      </c>
      <c r="B339" s="14" t="s">
        <v>129</v>
      </c>
      <c r="C339" s="15"/>
      <c r="D339" s="17"/>
      <c r="E339" s="17"/>
      <c r="F339" s="17"/>
      <c r="H339" s="56"/>
      <c r="I339" s="56"/>
    </row>
    <row r="340" spans="1:9">
      <c r="A340" s="13">
        <v>310</v>
      </c>
      <c r="B340" s="14" t="s">
        <v>233</v>
      </c>
      <c r="C340" s="15"/>
      <c r="D340" s="17"/>
      <c r="E340" s="17"/>
      <c r="F340" s="17"/>
      <c r="H340" s="56"/>
      <c r="I340" s="56"/>
    </row>
    <row r="341" spans="1:9">
      <c r="A341" s="13">
        <v>310</v>
      </c>
      <c r="B341" s="14" t="s">
        <v>124</v>
      </c>
      <c r="C341" s="15"/>
      <c r="D341" s="17"/>
      <c r="E341" s="17"/>
      <c r="F341" s="17"/>
    </row>
    <row r="342" spans="1:9">
      <c r="A342" s="42" t="s">
        <v>88</v>
      </c>
      <c r="B342" s="43"/>
      <c r="C342" s="22">
        <f>SUM(C339:C341)</f>
        <v>0</v>
      </c>
      <c r="D342" s="23">
        <f>SUM(D339:D341)</f>
        <v>0</v>
      </c>
      <c r="E342" s="23">
        <f>SUM(E339:E341)</f>
        <v>0</v>
      </c>
      <c r="F342" s="23">
        <f>SUM(F339:F341)</f>
        <v>0</v>
      </c>
      <c r="H342" s="56"/>
      <c r="I342" s="56"/>
    </row>
    <row r="343" spans="1:9">
      <c r="A343" s="65" t="s">
        <v>237</v>
      </c>
      <c r="B343" s="66"/>
      <c r="C343" s="66"/>
      <c r="D343" s="66"/>
      <c r="E343" s="66"/>
      <c r="F343" s="67"/>
    </row>
    <row r="344" spans="1:9">
      <c r="A344" s="13">
        <v>310</v>
      </c>
      <c r="B344" s="14" t="s">
        <v>71</v>
      </c>
      <c r="C344" s="15"/>
      <c r="D344" s="17"/>
      <c r="E344" s="17"/>
      <c r="F344" s="17"/>
    </row>
    <row r="345" spans="1:9">
      <c r="A345" s="13">
        <v>310</v>
      </c>
      <c r="B345" s="14" t="s">
        <v>71</v>
      </c>
      <c r="C345" s="15"/>
      <c r="D345" s="17"/>
      <c r="E345" s="17"/>
      <c r="F345" s="17"/>
    </row>
    <row r="346" spans="1:9">
      <c r="A346" s="13">
        <v>310</v>
      </c>
      <c r="B346" s="14" t="s">
        <v>71</v>
      </c>
      <c r="C346" s="15"/>
      <c r="D346" s="17"/>
      <c r="E346" s="17"/>
      <c r="F346" s="17"/>
      <c r="H346" s="56"/>
      <c r="I346" s="56"/>
    </row>
    <row r="347" spans="1:9">
      <c r="A347" s="42" t="s">
        <v>88</v>
      </c>
      <c r="B347" s="43"/>
      <c r="C347" s="22">
        <f>SUM(C344:C346)</f>
        <v>0</v>
      </c>
      <c r="D347" s="23">
        <f>SUM(D344:D346)</f>
        <v>0</v>
      </c>
      <c r="E347" s="23">
        <f>SUM(E344:E346)</f>
        <v>0</v>
      </c>
      <c r="F347" s="23">
        <f>SUM(F344:F346)</f>
        <v>0</v>
      </c>
      <c r="H347" s="56"/>
      <c r="I347" s="56"/>
    </row>
    <row r="348" spans="1:9">
      <c r="A348" s="65" t="s">
        <v>238</v>
      </c>
      <c r="B348" s="66"/>
      <c r="C348" s="66"/>
      <c r="D348" s="66"/>
      <c r="E348" s="66"/>
      <c r="F348" s="67"/>
      <c r="H348" s="56"/>
      <c r="I348" s="56"/>
    </row>
    <row r="349" spans="1:9">
      <c r="A349" s="13">
        <v>225</v>
      </c>
      <c r="B349" s="14" t="s">
        <v>137</v>
      </c>
      <c r="C349" s="15"/>
      <c r="D349" s="17"/>
      <c r="E349" s="17"/>
      <c r="F349" s="17"/>
      <c r="H349" s="56"/>
      <c r="I349" s="56"/>
    </row>
    <row r="350" spans="1:9">
      <c r="A350" s="13">
        <v>340</v>
      </c>
      <c r="B350" s="14" t="s">
        <v>138</v>
      </c>
      <c r="C350" s="15"/>
      <c r="D350" s="17"/>
      <c r="E350" s="17"/>
      <c r="F350" s="17"/>
      <c r="H350" s="56"/>
      <c r="I350" s="56"/>
    </row>
    <row r="351" spans="1:9">
      <c r="A351" s="42" t="s">
        <v>88</v>
      </c>
      <c r="B351" s="43"/>
      <c r="C351" s="22">
        <f>SUM(C349:C350)</f>
        <v>0</v>
      </c>
      <c r="D351" s="23">
        <f>SUM(D349:D350)</f>
        <v>0</v>
      </c>
      <c r="E351" s="23">
        <f>SUM(E349:E350)</f>
        <v>0</v>
      </c>
      <c r="F351" s="23">
        <f>SUM(F349:F350)</f>
        <v>0</v>
      </c>
      <c r="H351" s="56"/>
      <c r="I351" s="56"/>
    </row>
    <row r="352" spans="1:9">
      <c r="A352" s="65" t="s">
        <v>239</v>
      </c>
      <c r="B352" s="66"/>
      <c r="C352" s="66"/>
      <c r="D352" s="66"/>
      <c r="E352" s="66"/>
      <c r="F352" s="67"/>
      <c r="H352" s="56"/>
      <c r="I352" s="56"/>
    </row>
    <row r="353" spans="1:9">
      <c r="A353" s="13">
        <v>226</v>
      </c>
      <c r="B353" s="14" t="s">
        <v>46</v>
      </c>
      <c r="C353" s="15"/>
      <c r="D353" s="17"/>
      <c r="E353" s="17"/>
      <c r="F353" s="17"/>
      <c r="H353" s="56"/>
      <c r="I353" s="56"/>
    </row>
    <row r="354" spans="1:9">
      <c r="A354" s="13">
        <v>310</v>
      </c>
      <c r="B354" s="14" t="s">
        <v>71</v>
      </c>
      <c r="C354" s="15"/>
      <c r="D354" s="17"/>
      <c r="E354" s="17"/>
      <c r="F354" s="17"/>
      <c r="H354" s="56"/>
      <c r="I354" s="56"/>
    </row>
    <row r="355" spans="1:9">
      <c r="A355" s="13">
        <v>340</v>
      </c>
      <c r="B355" s="14" t="s">
        <v>76</v>
      </c>
      <c r="C355" s="15"/>
      <c r="D355" s="17"/>
      <c r="E355" s="17"/>
      <c r="F355" s="17"/>
    </row>
    <row r="356" spans="1:9">
      <c r="A356" s="42" t="s">
        <v>88</v>
      </c>
      <c r="B356" s="43"/>
      <c r="C356" s="22">
        <f>SUM(C353:C355)</f>
        <v>0</v>
      </c>
      <c r="D356" s="23">
        <f>SUM(D353:D355)</f>
        <v>0</v>
      </c>
      <c r="E356" s="23">
        <f>SUM(E353:E355)</f>
        <v>0</v>
      </c>
      <c r="F356" s="23">
        <f>SUM(F353:F355)</f>
        <v>0</v>
      </c>
      <c r="H356" s="56"/>
      <c r="I356" s="56"/>
    </row>
    <row r="357" spans="1:9">
      <c r="A357" s="65" t="s">
        <v>272</v>
      </c>
      <c r="B357" s="66"/>
      <c r="C357" s="66"/>
      <c r="D357" s="66"/>
      <c r="E357" s="66"/>
      <c r="F357" s="67"/>
      <c r="H357" s="56"/>
      <c r="I357" s="56"/>
    </row>
    <row r="358" spans="1:9">
      <c r="A358" s="13">
        <v>226</v>
      </c>
      <c r="B358" s="14" t="s">
        <v>46</v>
      </c>
      <c r="C358" s="15"/>
      <c r="D358" s="17"/>
      <c r="E358" s="17"/>
      <c r="F358" s="17"/>
      <c r="H358" s="56"/>
      <c r="I358" s="56"/>
    </row>
    <row r="359" spans="1:9">
      <c r="A359" s="13">
        <v>310</v>
      </c>
      <c r="B359" s="14" t="s">
        <v>71</v>
      </c>
      <c r="C359" s="15"/>
      <c r="D359" s="17"/>
      <c r="E359" s="17"/>
      <c r="F359" s="17"/>
      <c r="H359" s="56"/>
      <c r="I359" s="56"/>
    </row>
    <row r="360" spans="1:9">
      <c r="A360" s="13">
        <v>340</v>
      </c>
      <c r="B360" s="14" t="s">
        <v>76</v>
      </c>
      <c r="C360" s="15"/>
      <c r="D360" s="17"/>
      <c r="E360" s="17"/>
      <c r="F360" s="17"/>
    </row>
    <row r="361" spans="1:9" ht="12" customHeight="1">
      <c r="A361" s="42" t="s">
        <v>88</v>
      </c>
      <c r="B361" s="43"/>
      <c r="C361" s="22">
        <f>SUM(C358:C360)</f>
        <v>0</v>
      </c>
      <c r="D361" s="23">
        <f>SUM(D358:D360)</f>
        <v>0</v>
      </c>
      <c r="E361" s="23">
        <f>SUM(E358:E360)</f>
        <v>0</v>
      </c>
      <c r="F361" s="23">
        <f>SUM(F358:F360)</f>
        <v>0</v>
      </c>
      <c r="H361" s="56"/>
      <c r="I361" s="56"/>
    </row>
    <row r="362" spans="1:9">
      <c r="A362" s="65" t="s">
        <v>273</v>
      </c>
      <c r="B362" s="66"/>
      <c r="C362" s="66"/>
      <c r="D362" s="66"/>
      <c r="E362" s="66"/>
      <c r="F362" s="67"/>
      <c r="H362" s="56"/>
      <c r="I362" s="56"/>
    </row>
    <row r="363" spans="1:9">
      <c r="A363" s="13">
        <v>226</v>
      </c>
      <c r="B363" s="14" t="s">
        <v>46</v>
      </c>
      <c r="C363" s="15"/>
      <c r="D363" s="17"/>
      <c r="E363" s="17"/>
      <c r="F363" s="17"/>
      <c r="H363" s="56"/>
      <c r="I363" s="56"/>
    </row>
    <row r="364" spans="1:9">
      <c r="A364" s="13">
        <v>310</v>
      </c>
      <c r="B364" s="14" t="s">
        <v>274</v>
      </c>
      <c r="C364" s="15"/>
      <c r="D364" s="17"/>
      <c r="E364" s="17"/>
      <c r="F364" s="17"/>
      <c r="H364" s="56"/>
      <c r="I364" s="56"/>
    </row>
    <row r="365" spans="1:9">
      <c r="A365" s="13">
        <v>340</v>
      </c>
      <c r="B365" s="14" t="s">
        <v>76</v>
      </c>
      <c r="C365" s="15"/>
      <c r="D365" s="17"/>
      <c r="E365" s="17"/>
      <c r="F365" s="17"/>
    </row>
    <row r="366" spans="1:9">
      <c r="A366" s="42" t="s">
        <v>88</v>
      </c>
      <c r="B366" s="43"/>
      <c r="C366" s="22">
        <f>SUM(C363:C365)</f>
        <v>0</v>
      </c>
      <c r="D366" s="23">
        <f>SUM(D363:D365)</f>
        <v>0</v>
      </c>
      <c r="E366" s="23">
        <f>SUM(E363:E365)</f>
        <v>0</v>
      </c>
      <c r="F366" s="23">
        <f>SUM(F363:F365)</f>
        <v>0</v>
      </c>
      <c r="H366" s="56"/>
      <c r="I366" s="56"/>
    </row>
    <row r="367" spans="1:9">
      <c r="A367" s="42" t="s">
        <v>240</v>
      </c>
      <c r="B367" s="44"/>
      <c r="C367" s="22">
        <f>C318+C322+C331+C337+C342+C347+C351+C356+C361</f>
        <v>0</v>
      </c>
      <c r="D367" s="23">
        <f>D318+D322+D331+D337+D342+D347+D351+D356+D361</f>
        <v>0</v>
      </c>
      <c r="E367" s="23">
        <f>E318+E322+E331+E337+E342+E347+E351+E356+E361</f>
        <v>0</v>
      </c>
      <c r="F367" s="23">
        <f>F318+F322+F331+F337+F342+F347+F351+F356+F361</f>
        <v>0</v>
      </c>
      <c r="H367" s="56"/>
      <c r="I367" s="56"/>
    </row>
    <row r="368" spans="1:9">
      <c r="A368" s="68" t="s">
        <v>139</v>
      </c>
      <c r="B368" s="69"/>
      <c r="C368" s="29">
        <f>C287</f>
        <v>6588.96</v>
      </c>
      <c r="D368" s="30">
        <f>D287</f>
        <v>8574600</v>
      </c>
      <c r="E368" s="30">
        <f>E287</f>
        <v>6061100</v>
      </c>
      <c r="F368" s="30">
        <f>F287</f>
        <v>6856000</v>
      </c>
      <c r="H368" s="56"/>
      <c r="I368" s="56"/>
    </row>
    <row r="369" spans="1:12">
      <c r="A369" s="68" t="s">
        <v>241</v>
      </c>
      <c r="B369" s="69"/>
      <c r="C369" s="29">
        <f>C314+C318+C322+C331+C337+C342+C347+C351+C356+C361</f>
        <v>0</v>
      </c>
      <c r="D369" s="30">
        <f>D314+D318+D322+D331+D337+D342+D347+D351+D356+D361</f>
        <v>11826500</v>
      </c>
      <c r="E369" s="30">
        <f>E314+E318+E322+E331+E337+E342+E347+E351+E356+E361</f>
        <v>12031100</v>
      </c>
      <c r="F369" s="30">
        <f>F314+F318+F322+F331+F337+F342+F347+F351+F356+F361</f>
        <v>12049900</v>
      </c>
      <c r="H369" s="56"/>
      <c r="I369" s="56"/>
    </row>
    <row r="370" spans="1:12">
      <c r="A370" s="70" t="s">
        <v>140</v>
      </c>
      <c r="B370" s="71"/>
      <c r="C370" s="31">
        <f>C314</f>
        <v>0</v>
      </c>
      <c r="D370" s="32">
        <f>D314</f>
        <v>11826500</v>
      </c>
      <c r="E370" s="32">
        <f>E314</f>
        <v>12031100</v>
      </c>
      <c r="F370" s="32">
        <f>F314</f>
        <v>12049900</v>
      </c>
      <c r="H370" s="56"/>
      <c r="I370" s="56"/>
    </row>
    <row r="371" spans="1:12">
      <c r="A371" s="70" t="s">
        <v>141</v>
      </c>
      <c r="B371" s="71"/>
      <c r="C371" s="31">
        <f>C318+C322+C331+C351</f>
        <v>0</v>
      </c>
      <c r="D371" s="32">
        <f>D318+D322+D331+D351</f>
        <v>0</v>
      </c>
      <c r="E371" s="32">
        <f>E318+E322+E331+E351</f>
        <v>0</v>
      </c>
      <c r="F371" s="32">
        <f>F318+F322+F331+F351</f>
        <v>0</v>
      </c>
      <c r="H371" s="56"/>
      <c r="I371" s="56"/>
    </row>
    <row r="372" spans="1:12">
      <c r="A372" s="70" t="s">
        <v>142</v>
      </c>
      <c r="B372" s="71"/>
      <c r="C372" s="31">
        <f>C337+C342+C347+C356+C361</f>
        <v>0</v>
      </c>
      <c r="D372" s="32">
        <f>D337+D342+D347+D356+D361+D366</f>
        <v>0</v>
      </c>
      <c r="E372" s="32">
        <f>E337+E342+E347+E356+E361+E366</f>
        <v>0</v>
      </c>
      <c r="F372" s="32">
        <f>F337+F342+F347+F356+F361+F366</f>
        <v>0</v>
      </c>
    </row>
    <row r="373" spans="1:12">
      <c r="A373" s="68" t="s">
        <v>143</v>
      </c>
      <c r="B373" s="69"/>
      <c r="C373" s="29">
        <f>C186+C203+C225+C229+C257+C263+C267+C271+C280+C285+C318+C322+C331+C337+C342+C347+C351+C356+C361</f>
        <v>0</v>
      </c>
      <c r="D373" s="30">
        <f>D186+D203+D225+D229+D257+D263+D267+D271+D280+D285+D318+D322+D331+D337+D342+D347+D351+D356+D361+D366</f>
        <v>309300</v>
      </c>
      <c r="E373" s="30">
        <f>E186+E203+E225+E229+E257+E263+E267+E271+E280+E285+E318+E322+E331+E337+E342+E347+E351+E356+E361+E366+E180</f>
        <v>0</v>
      </c>
      <c r="F373" s="30">
        <f>F186+F203+F225+F229+F257+F263+F267+F271+F280+F285+F318+F322+F331+F337+F342+F347+F351+F356+F361+F366+F180</f>
        <v>0</v>
      </c>
      <c r="H373" s="56"/>
      <c r="I373" s="56"/>
    </row>
    <row r="374" spans="1:12">
      <c r="A374" s="68" t="s">
        <v>144</v>
      </c>
      <c r="B374" s="69"/>
      <c r="C374" s="29">
        <f>C6+C9+C10+C11+C14+C15+C24+C25+C88+C124+C127+C133+C150+C314</f>
        <v>6588.96</v>
      </c>
      <c r="D374" s="30">
        <f>D6+D9+D10+D11+D14+D15+D24+D25+D88+D124+D127+D133+D150+D314</f>
        <v>20091800</v>
      </c>
      <c r="E374" s="30">
        <f>E6+E9+E10+E11+E14+E15+E24+E25+E88+E124+E127+E133+E150+E314</f>
        <v>18092200</v>
      </c>
      <c r="F374" s="30">
        <f>F6+F9+F10+F11+F14+F15+F24+F25+F88+F124+F127+F133+F150+F314</f>
        <v>18905900</v>
      </c>
      <c r="H374" s="56"/>
      <c r="I374" s="56"/>
    </row>
    <row r="375" spans="1:12">
      <c r="A375" s="68" t="s">
        <v>145</v>
      </c>
      <c r="B375" s="69"/>
      <c r="C375" s="29">
        <f>C373+C374</f>
        <v>6588.96</v>
      </c>
      <c r="D375" s="30">
        <f>D373+D374</f>
        <v>20401100</v>
      </c>
      <c r="E375" s="30">
        <f>E373+E374</f>
        <v>18092200</v>
      </c>
      <c r="F375" s="30">
        <f>F373+F374</f>
        <v>18905900</v>
      </c>
      <c r="H375" s="56"/>
      <c r="I375" s="56"/>
    </row>
    <row r="376" spans="1:12">
      <c r="A376" s="70" t="s">
        <v>146</v>
      </c>
      <c r="B376" s="71"/>
      <c r="C376" s="31">
        <f>C375-C6-C10-C127-C292-C296-C297</f>
        <v>0</v>
      </c>
      <c r="D376" s="32">
        <f>D375-D6-D10-D127-D292-D296-D297</f>
        <v>5675600</v>
      </c>
      <c r="E376" s="32">
        <f>E375-E6-E10-E127-E292-E296-E297</f>
        <v>2160900</v>
      </c>
      <c r="F376" s="32">
        <f>F375-F6-F10-F127-F292-F296-F297</f>
        <v>2161000</v>
      </c>
      <c r="H376" s="56"/>
      <c r="I376" s="56"/>
    </row>
    <row r="377" spans="1:12">
      <c r="A377" s="70" t="s">
        <v>147</v>
      </c>
      <c r="B377" s="71"/>
      <c r="C377" s="31">
        <f>C376+J173-J127</f>
        <v>2662</v>
      </c>
      <c r="D377" s="32">
        <f>D376+K173-K6-K9-K10-K127</f>
        <v>7807675</v>
      </c>
      <c r="E377" s="32">
        <f>E376+L173-L6-L9-L10-L127</f>
        <v>4292975</v>
      </c>
      <c r="F377" s="32">
        <f>F376+M173-M6-M9-M10-M127</f>
        <v>4293075</v>
      </c>
      <c r="J377" s="12">
        <v>4</v>
      </c>
      <c r="L377" s="33"/>
    </row>
    <row r="378" spans="1:12">
      <c r="D378" s="33">
        <f>D373+D374+K173+D179+K178</f>
        <v>22724100</v>
      </c>
      <c r="E378" s="33">
        <f>E373+E374+L173</f>
        <v>20415200</v>
      </c>
      <c r="F378" s="33">
        <f>F373+F374+M173</f>
        <v>21228900</v>
      </c>
      <c r="I378" s="60">
        <f>J173</f>
        <v>2662</v>
      </c>
      <c r="J378" s="12">
        <v>5</v>
      </c>
      <c r="L378" s="33"/>
    </row>
    <row r="379" spans="1:12" ht="12" customHeight="1">
      <c r="B379" s="12">
        <v>4</v>
      </c>
      <c r="D379" s="33">
        <f>D11+D15+D25+D88+D150+D303+D298+D308+D311+D302+D301+D133+D124+D24+D14+C376</f>
        <v>5366300</v>
      </c>
      <c r="E379" s="33">
        <f>E11+E15+E25+E88+E150+E303+E298+E308+E311+E302+E301+E133+E124+E24</f>
        <v>2160900</v>
      </c>
      <c r="F379" s="33">
        <f>F11+F15+F25+F88+F150+F303+F298+F308+F311+F302+F301+F133+F124+F24</f>
        <v>2161000</v>
      </c>
      <c r="I379" s="60">
        <f>C173</f>
        <v>6588.96</v>
      </c>
      <c r="J379" s="12">
        <v>2</v>
      </c>
      <c r="L379" s="33"/>
    </row>
    <row r="380" spans="1:12">
      <c r="B380" s="12">
        <v>5</v>
      </c>
      <c r="D380" s="33">
        <f>D186+D203+D225+D257+D267+D280+D318+D331+D180+D361+D366</f>
        <v>309300</v>
      </c>
      <c r="E380" s="33">
        <f>E186+E203+E225+E257+E267+E280+E318+E331+E180+E361+E366</f>
        <v>0</v>
      </c>
      <c r="F380" s="33">
        <f>F186+F203+F225+F257+F267+F280+F318+F331+F180</f>
        <v>0</v>
      </c>
    </row>
    <row r="381" spans="1:12">
      <c r="B381" s="12">
        <v>2</v>
      </c>
      <c r="D381" s="33">
        <f>J160+K11+K14+K15+K24+K25+K88+K124+K133+K150</f>
        <v>2134737</v>
      </c>
      <c r="E381" s="33">
        <f>L173-L127-L6-L9-L10</f>
        <v>2132075</v>
      </c>
      <c r="F381" s="33">
        <f>M173-M127-M6-M9-M10</f>
        <v>2132075</v>
      </c>
    </row>
    <row r="382" spans="1:12">
      <c r="D382" s="38">
        <f>D383-D381</f>
        <v>5675600</v>
      </c>
      <c r="E382" s="38">
        <f>E383-E381</f>
        <v>2160900</v>
      </c>
      <c r="F382" s="38">
        <f>F383-F381</f>
        <v>2161000</v>
      </c>
    </row>
    <row r="383" spans="1:12" s="39" customFormat="1">
      <c r="D383" s="38">
        <f>SUM(D379:D381)</f>
        <v>7810337</v>
      </c>
      <c r="E383" s="38">
        <f>SUM(E379:E381)</f>
        <v>4292975</v>
      </c>
      <c r="F383" s="38">
        <f>SUM(F379:F381)</f>
        <v>4293075</v>
      </c>
    </row>
    <row r="384" spans="1:12">
      <c r="B384" s="12">
        <v>247</v>
      </c>
      <c r="D384" s="33">
        <f>SUM(D16:D22)</f>
        <v>1273500</v>
      </c>
      <c r="E384" s="33">
        <f>SUM(E16:E22)</f>
        <v>1273500</v>
      </c>
      <c r="F384" s="33">
        <f>SUM(F16:F22)</f>
        <v>1273500</v>
      </c>
    </row>
    <row r="386" spans="2:6">
      <c r="B386" s="12">
        <v>244</v>
      </c>
      <c r="D386" s="33">
        <f>D379-D384</f>
        <v>4092800</v>
      </c>
      <c r="E386" s="33">
        <f>E379-E384</f>
        <v>887400</v>
      </c>
      <c r="F386" s="33">
        <f>F379-F384</f>
        <v>887500</v>
      </c>
    </row>
    <row r="388" spans="2:6">
      <c r="B388" s="12">
        <v>111</v>
      </c>
      <c r="D388" s="33">
        <f>D293+D7+C7</f>
        <v>11222488.960000001</v>
      </c>
      <c r="E388" s="33">
        <f>E292+E6</f>
        <v>12142000</v>
      </c>
      <c r="F388" s="33">
        <f>F292+F6</f>
        <v>12766900</v>
      </c>
    </row>
    <row r="390" spans="2:6">
      <c r="B390" s="12">
        <v>119</v>
      </c>
      <c r="D390" s="33">
        <f>D297+D10</f>
        <v>3383798.49</v>
      </c>
      <c r="E390" s="33">
        <f>E297+E10</f>
        <v>3667000</v>
      </c>
      <c r="F390" s="33">
        <f>F297+F10</f>
        <v>3855700</v>
      </c>
    </row>
    <row r="392" spans="2:6">
      <c r="D392" s="33">
        <f>D72+D73</f>
        <v>110000</v>
      </c>
      <c r="E392" s="33">
        <f>E72+E73</f>
        <v>0</v>
      </c>
      <c r="F392" s="33">
        <f>F72+F73</f>
        <v>0</v>
      </c>
    </row>
    <row r="394" spans="2:6">
      <c r="D394" s="33">
        <f>D47+D71+D112+D118</f>
        <v>2932400</v>
      </c>
      <c r="E394" s="33">
        <f>E47+E71+E112+E118</f>
        <v>0</v>
      </c>
      <c r="F394" s="33">
        <f>F47+F71+F112+F118</f>
        <v>0</v>
      </c>
    </row>
    <row r="396" spans="2:6">
      <c r="D396" s="33">
        <f>D173-D392-D394</f>
        <v>5222900</v>
      </c>
      <c r="E396" s="33">
        <f>E173-E392-E394</f>
        <v>6061100</v>
      </c>
      <c r="F396" s="33">
        <f>F173-F392-F394</f>
        <v>6856000</v>
      </c>
    </row>
    <row r="398" spans="2:6">
      <c r="B398" s="12">
        <v>831</v>
      </c>
      <c r="D398" s="33">
        <f>D128</f>
        <v>0</v>
      </c>
      <c r="E398" s="33">
        <f>E128</f>
        <v>0</v>
      </c>
      <c r="F398" s="33">
        <f>F128</f>
        <v>0</v>
      </c>
    </row>
    <row r="400" spans="2:6">
      <c r="B400" s="12">
        <v>851</v>
      </c>
      <c r="D400" s="33">
        <f>D129+D130</f>
        <v>122300</v>
      </c>
      <c r="E400" s="33">
        <f>E129+E130</f>
        <v>122300</v>
      </c>
      <c r="F400" s="33">
        <f>F129+F130</f>
        <v>122300</v>
      </c>
    </row>
    <row r="401" spans="2:6">
      <c r="B401" s="12">
        <v>852</v>
      </c>
      <c r="D401" s="33">
        <f t="shared" ref="D401:F402" si="0">D131</f>
        <v>0</v>
      </c>
      <c r="E401" s="33">
        <f t="shared" si="0"/>
        <v>0</v>
      </c>
      <c r="F401" s="33">
        <f t="shared" si="0"/>
        <v>0</v>
      </c>
    </row>
    <row r="402" spans="2:6">
      <c r="B402" s="12">
        <v>853</v>
      </c>
      <c r="D402" s="33">
        <f t="shared" si="0"/>
        <v>3501.51</v>
      </c>
      <c r="E402" s="33">
        <f t="shared" si="0"/>
        <v>0</v>
      </c>
      <c r="F402" s="33">
        <f t="shared" si="0"/>
        <v>0</v>
      </c>
    </row>
    <row r="404" spans="2:6">
      <c r="B404" s="40" t="s">
        <v>275</v>
      </c>
      <c r="D404" s="33">
        <f>D318+D186</f>
        <v>0</v>
      </c>
      <c r="E404" s="33">
        <f>E318+E186</f>
        <v>0</v>
      </c>
      <c r="F404" s="33">
        <f>F318+F186</f>
        <v>0</v>
      </c>
    </row>
    <row r="408" spans="2:6" ht="12" customHeight="1"/>
  </sheetData>
  <mergeCells count="37">
    <mergeCell ref="A375:B375"/>
    <mergeCell ref="A376:B376"/>
    <mergeCell ref="A377:B377"/>
    <mergeCell ref="A343:F343"/>
    <mergeCell ref="A352:F352"/>
    <mergeCell ref="A357:F357"/>
    <mergeCell ref="A362:F362"/>
    <mergeCell ref="A374:B374"/>
    <mergeCell ref="A182:F182"/>
    <mergeCell ref="A187:F187"/>
    <mergeCell ref="A204:F204"/>
    <mergeCell ref="A230:F230"/>
    <mergeCell ref="A258:F258"/>
    <mergeCell ref="A3:B3"/>
    <mergeCell ref="A4:F4"/>
    <mergeCell ref="A177:F177"/>
    <mergeCell ref="A183:F183"/>
    <mergeCell ref="A226:F226"/>
    <mergeCell ref="A264:F264"/>
    <mergeCell ref="A268:F268"/>
    <mergeCell ref="A272:F272"/>
    <mergeCell ref="A281:F281"/>
    <mergeCell ref="A348:F348"/>
    <mergeCell ref="A315:F315"/>
    <mergeCell ref="A319:F319"/>
    <mergeCell ref="A287:B287"/>
    <mergeCell ref="A290:F290"/>
    <mergeCell ref="A291:F291"/>
    <mergeCell ref="A323:F323"/>
    <mergeCell ref="A332:F332"/>
    <mergeCell ref="A338:F338"/>
    <mergeCell ref="A372:B372"/>
    <mergeCell ref="A373:B373"/>
    <mergeCell ref="A368:B368"/>
    <mergeCell ref="A369:B369"/>
    <mergeCell ref="A370:B370"/>
    <mergeCell ref="A371:B37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2026-06-09T11:26:59Z</dcterms:modified>
</cp:coreProperties>
</file>